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https://ttiinc-my.sharepoint.com/personal/mesmith_ttiinc_com/Documents/Sustainability/Third Party Assessments/STRT/2025/"/>
    </mc:Choice>
  </mc:AlternateContent>
  <xr:revisionPtr revIDLastSave="15" documentId="8_{8E239736-6F00-4CB6-925A-97255E039C76}" xr6:coauthVersionLast="47" xr6:coauthVersionMax="47" xr10:uidLastSave="{2F86D6D9-39C9-4A8B-8707-9B5C5BCAFC9C}"/>
  <bookViews>
    <workbookView xWindow="28680" yWindow="-120" windowWidth="29040" windowHeight="15720" tabRatio="757" activeTab="1" xr2:uid="{00000000-000D-0000-FFFF-FFFF00000000}"/>
  </bookViews>
  <sheets>
    <sheet name="Introduction" sheetId="4" r:id="rId1"/>
    <sheet name="Declaration" sheetId="1" r:id="rId2"/>
    <sheet name="Goods of Potential Concern" sheetId="11" state="hidden" r:id="rId3"/>
    <sheet name="Languages" sheetId="9" state="hidden" r:id="rId4"/>
    <sheet name="Countries" sheetId="3" r:id="rId5"/>
    <sheet name="Sectors" sheetId="5" r:id="rId6"/>
    <sheet name="Source Countries" sheetId="12" r:id="rId7"/>
    <sheet name="Chinese Provinces and Cities" sheetId="10" state="hidden" r:id="rId8"/>
    <sheet name="Review" sheetId="7" r:id="rId9"/>
    <sheet name="Glossary" sheetId="8" r:id="rId10"/>
  </sheets>
  <definedNames>
    <definedName name="_xlnm._FilterDatabase" localSheetId="4" hidden="1">Countries!$A$4:$G$4</definedName>
    <definedName name="Agent">Glossary!$B$7</definedName>
    <definedName name="Agricultura">'Goods of Potential Concern'!$H$2:$H$85</definedName>
    <definedName name="Agriculture">'Goods of Potential Concern'!$H$2:$H$85</definedName>
    <definedName name="Agriculture1">Glossary!$B$8</definedName>
    <definedName name="Authorizing_person">Glossary!$B$11</definedName>
    <definedName name="Authorizing_person_full_name">Glossary!#REF!</definedName>
    <definedName name="Autres_marchandises">'Goods of Potential Concern'!$K$2</definedName>
    <definedName name="Bergbau">'Goods of Potential Concern'!$J$2:$J$33</definedName>
    <definedName name="California_Transparency_in_Supply_Chains_Act">Glossary!$B$12</definedName>
    <definedName name="Child_Labor">Glossary!$B$15</definedName>
    <definedName name="Commercial_Sex_Act">Glossary!#REF!</definedName>
    <definedName name="Commercially_available_off_the_shelf_item">Glossary!#REF!</definedName>
    <definedName name="Company_Address">Glossary!$B$33</definedName>
    <definedName name="Company_Name">Glossary!$B$35</definedName>
    <definedName name="Company_unique_identifier_number_or_code">Glossary!$B$37</definedName>
    <definedName name="Compliance_Plan__US_Federal_Acquisition_Regulation_final_rule_on_Combating_Trafficking_in_Persons">Glossary!$B$17</definedName>
    <definedName name="Construction">Glossary!#REF!</definedName>
    <definedName name="countries_selected">Countries!$B$4</definedName>
    <definedName name="Debt_Bondage">Glossary!$B$19</definedName>
    <definedName name="Direct_or_First_Tier_Supplier">Glossary!#REF!</definedName>
    <definedName name="Electronics">Glossary!#REF!</definedName>
    <definedName name="Employment_Agreements">Glossary!$B$57</definedName>
    <definedName name="Exploitation_minière">'Goods of Potential Concern'!$J$2:$J$33</definedName>
    <definedName name="Extractives_Mining_and_Basic_Metal_Production">Glossary!#REF!</definedName>
    <definedName name="Fabrication">'Goods of Potential Concern'!$I$2:$I$56</definedName>
    <definedName name="Fabrico">'Goods of Potential Concern'!$I$2:$I$56</definedName>
    <definedName name="Fertigung">'Goods of Potential Concern'!$I$2:$I$56</definedName>
    <definedName name="Fishing_and_Aquaculture">Glossary!#REF!</definedName>
    <definedName name="Forced_Labor">Glossary!#REF!</definedName>
    <definedName name="Forestry">Glossary!#REF!</definedName>
    <definedName name="Healthcare">Glossary!#REF!</definedName>
    <definedName name="Hospitality">Glossary!#REF!</definedName>
    <definedName name="Housekeeping___Facilities_Operation">Glossary!#REF!</definedName>
    <definedName name="Housing_provided_or_arranged">Glossary!$B$24</definedName>
    <definedName name="Human_Trafficking">Glossary!#REF!</definedName>
    <definedName name="industries_selected">Sectors!$B$5</definedName>
    <definedName name="Internal_accountability_standards">Glossary!$B$27</definedName>
    <definedName name="Key_terms_and_conditions_of_employment">Glossary!#REF!</definedName>
    <definedName name="Landwirtschaft">'Goods of Potential Concern'!$H$2:$H$85</definedName>
    <definedName name="Languages">Languages!$A$1:$A$7</definedName>
    <definedName name="Link_File">Declaration!$Q$2:$Q$3</definedName>
    <definedName name="Low_skilled_work">Glossary!$B$28</definedName>
    <definedName name="Manufacturing">'Goods of Potential Concern'!$I$2:$I$60</definedName>
    <definedName name="Migrant_worker">Glossary!$B$32</definedName>
    <definedName name="Mineração">'Goods of Potential Concern'!$J$2:$J$33</definedName>
    <definedName name="Minería">'Goods of Potential Concern'!$J$2:$J$33</definedName>
    <definedName name="Mining">'Goods of Potential Concern'!$J$2:$J$33</definedName>
    <definedName name="Modern_Slavery">Glossary!$B$31</definedName>
    <definedName name="NA">Declaration!$AZ$2:$AZ$2</definedName>
    <definedName name="NA_Q8">Declaration!$Z$5</definedName>
    <definedName name="Other_Goods">'Goods of Potential Concern'!$K$2</definedName>
    <definedName name="Otros_productos">'Goods of Potential Concern'!$K$2</definedName>
    <definedName name="Outras_mercadorias">'Goods of Potential Concern'!$K$2</definedName>
    <definedName name="Policy">Glossary!$B$42</definedName>
    <definedName name="Prime_Contractor">Glossary!$B$44</definedName>
    <definedName name="_xlnm.Print_Area" localSheetId="4">Countries!$A$1:$C$211</definedName>
    <definedName name="_xlnm.Print_Area" localSheetId="1">Declaration!$A$1:$M$101</definedName>
    <definedName name="_xlnm.Print_Area" localSheetId="9">Glossary!$A$1:$C$67</definedName>
    <definedName name="_xlnm.Print_Area" localSheetId="0">Introduction!$A$1:$D$26</definedName>
    <definedName name="_xlnm.Print_Area" localSheetId="8">Review!$A$1:$L$94</definedName>
    <definedName name="_xlnm.Print_Area" localSheetId="5">Sectors!$A$1:$C$17</definedName>
    <definedName name="q7_e">Declaration!$Y$2:$Y$4</definedName>
    <definedName name="Question_5">Declaration!$Z$2:$Z$5</definedName>
    <definedName name="Recruiter">Glossary!$B$45</definedName>
    <definedName name="Recruitment_Fees">Glossary!$B$46</definedName>
    <definedName name="responses_yes_no">Declaration!$P$2:$P$3</definedName>
    <definedName name="Return_transportation">Glossary!$B$47</definedName>
    <definedName name="Servitude">Glossary!$B$48</definedName>
    <definedName name="Slavery">Glossary!#REF!</definedName>
    <definedName name="Sonstige_Güter">'Goods of Potential Concern'!$K$2</definedName>
    <definedName name="Supplier">Glossary!$B$49</definedName>
    <definedName name="Supply_chain">Glossary!$B$50</definedName>
    <definedName name="tblYes">Table6[[#All],[Column1]]</definedName>
    <definedName name="Textile_or_Apparel_Manufacturing">Glossary!#REF!</definedName>
    <definedName name="The_California_Transparency_in_Supply_Chains_Act">Glossary!#REF!</definedName>
    <definedName name="The_UK_Modern_Slavery_Act">Glossary!#REF!</definedName>
    <definedName name="Training">Glossary!$B$52</definedName>
    <definedName name="Transportation_and_Warehousing">Glossary!#REF!</definedName>
    <definedName name="UK_Modern_Slavery_Act">Glossary!$B$53</definedName>
    <definedName name="US_Federal_Acquisition_Regulation">Glossary!$B$53</definedName>
    <definedName name="Witholding_employee_identity_or_immigration_documents">Glossary!$B$56</definedName>
    <definedName name="Yes">Declaration!$AY$2:$AY$4</definedName>
    <definedName name="yes_no">Declaration!$P$2:$P$3</definedName>
    <definedName name="Yes_No_2">Declaration!$AA$2:$AA$3</definedName>
    <definedName name="yes_no_6">Declaration!$AE$2:$AE$4</definedName>
    <definedName name="yes_no_na">Declaration!$R$2:$R$4</definedName>
    <definedName name="yes_no_na_10b">Declaration!$AB$2:$AB$4</definedName>
    <definedName name="yes_no_na_10c">Declaration!$AC$2:$AC$4</definedName>
    <definedName name="yes_no_na_10d">Declaration!$AD$2:$AD$4</definedName>
    <definedName name="Yes_No_NA2">Declaration!$S$2:$S$4</definedName>
    <definedName name="Yes_No_NA3">Declaration!$U$2:$U$4</definedName>
    <definedName name="Yes_No_NA4">Declaration!$W$2:$W$4</definedName>
    <definedName name="yes_no_na6">Declaration!$T$2:$T$4</definedName>
    <definedName name="Yes_Q10">Declaration!$AJ$2:$AJ$4</definedName>
    <definedName name="Yes_Q8">Declaration!$Z$2:$Z$4</definedName>
    <definedName name="その他の物品">'Goods of Potential Concern'!$K$2</definedName>
    <definedName name="其他商品">'Goods of Potential Concern'!$K$2</definedName>
    <definedName name="农业">'Goods of Potential Concern'!$H$2:$H$85</definedName>
    <definedName name="制造">'Goods of Potential Concern'!$I$2:$I$56</definedName>
    <definedName name="文件">Declaration!$J$85</definedName>
    <definedName name="製造">'Goods of Potential Concern'!$I$2:$I$56</definedName>
    <definedName name="農業">'Goods of Potential Concern'!$H$2:$H$85</definedName>
    <definedName name="采矿业">'Goods of Potential Concern'!$J$2:$J$33</definedName>
    <definedName name="鉱業">'Goods of Potential Concern'!$J$2:$J$33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8" l="1"/>
  <c r="B38" i="8"/>
  <c r="C23" i="8"/>
  <c r="B23" i="8"/>
  <c r="C14" i="8"/>
  <c r="B14" i="8"/>
  <c r="B13" i="4" l="1"/>
  <c r="B8" i="12"/>
  <c r="C8" i="12"/>
  <c r="B9" i="12"/>
  <c r="C9" i="12"/>
  <c r="B10" i="12"/>
  <c r="C10" i="12"/>
  <c r="B11" i="12"/>
  <c r="C11" i="12"/>
  <c r="B12" i="12"/>
  <c r="C12" i="12"/>
  <c r="B13" i="12"/>
  <c r="C13" i="12"/>
  <c r="B14" i="12"/>
  <c r="C14" i="12"/>
  <c r="B15" i="12"/>
  <c r="C15" i="12"/>
  <c r="B16" i="12"/>
  <c r="C16" i="12"/>
  <c r="B17" i="12"/>
  <c r="C17" i="12"/>
  <c r="B18" i="12"/>
  <c r="C18" i="12"/>
  <c r="B19" i="12"/>
  <c r="C19" i="12"/>
  <c r="B20" i="12"/>
  <c r="C20" i="12"/>
  <c r="B21" i="12"/>
  <c r="C21" i="12"/>
  <c r="B22" i="12"/>
  <c r="C22" i="12"/>
  <c r="B23" i="12"/>
  <c r="C23" i="12"/>
  <c r="B24" i="12"/>
  <c r="C24" i="12"/>
  <c r="B25" i="12"/>
  <c r="C25" i="12"/>
  <c r="B26" i="12"/>
  <c r="C26" i="12"/>
  <c r="B27" i="12"/>
  <c r="C27" i="12"/>
  <c r="B28" i="12"/>
  <c r="C28" i="12"/>
  <c r="B29" i="12"/>
  <c r="C29" i="12"/>
  <c r="B30" i="12"/>
  <c r="C30" i="12"/>
  <c r="B31" i="12"/>
  <c r="C31" i="12"/>
  <c r="B32" i="12"/>
  <c r="C32" i="12"/>
  <c r="B33" i="12"/>
  <c r="C33" i="12"/>
  <c r="B34" i="12"/>
  <c r="C34" i="12"/>
  <c r="B35" i="12"/>
  <c r="C35" i="12"/>
  <c r="B36" i="12"/>
  <c r="C36" i="12"/>
  <c r="B37" i="12"/>
  <c r="C37" i="12"/>
  <c r="B38" i="12"/>
  <c r="C38" i="12"/>
  <c r="B39" i="12"/>
  <c r="C39" i="12"/>
  <c r="B40" i="12"/>
  <c r="C40" i="12"/>
  <c r="B41" i="12"/>
  <c r="C41" i="12"/>
  <c r="B42" i="12"/>
  <c r="C42" i="12"/>
  <c r="B43" i="12"/>
  <c r="C43"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B62" i="12"/>
  <c r="C62" i="12"/>
  <c r="B63" i="12"/>
  <c r="C63" i="12"/>
  <c r="B64" i="12"/>
  <c r="C64" i="12"/>
  <c r="B65" i="12"/>
  <c r="C65" i="12"/>
  <c r="B66" i="12"/>
  <c r="C66" i="12"/>
  <c r="B67" i="12"/>
  <c r="C67" i="12"/>
  <c r="B68" i="12"/>
  <c r="C68" i="12"/>
  <c r="B69" i="12"/>
  <c r="C69" i="12"/>
  <c r="B70" i="12"/>
  <c r="C70" i="12"/>
  <c r="B71" i="12"/>
  <c r="C71" i="12"/>
  <c r="B72" i="12"/>
  <c r="C72" i="12"/>
  <c r="B73" i="12"/>
  <c r="C73" i="12"/>
  <c r="B74" i="12"/>
  <c r="C74" i="12"/>
  <c r="B75" i="12"/>
  <c r="C75" i="12"/>
  <c r="B76" i="12"/>
  <c r="C76" i="12"/>
  <c r="B77" i="12"/>
  <c r="C77" i="12"/>
  <c r="B78" i="12"/>
  <c r="C78" i="12"/>
  <c r="B79" i="12"/>
  <c r="C79" i="12"/>
  <c r="B80" i="12"/>
  <c r="C80" i="12"/>
  <c r="B81" i="12"/>
  <c r="C81" i="12"/>
  <c r="B82" i="12"/>
  <c r="C82" i="12"/>
  <c r="B83" i="12"/>
  <c r="C83" i="12"/>
  <c r="B84" i="12"/>
  <c r="C84" i="12"/>
  <c r="B85" i="12"/>
  <c r="C85" i="12"/>
  <c r="B86" i="12"/>
  <c r="C86" i="12"/>
  <c r="B87" i="12"/>
  <c r="C87" i="12"/>
  <c r="B88" i="12"/>
  <c r="C88" i="12"/>
  <c r="B89" i="12"/>
  <c r="C89" i="12"/>
  <c r="B90" i="12"/>
  <c r="C90" i="12"/>
  <c r="B91" i="12"/>
  <c r="C91" i="12"/>
  <c r="B92" i="12"/>
  <c r="C92" i="12"/>
  <c r="B93" i="12"/>
  <c r="C93" i="12"/>
  <c r="B94" i="12"/>
  <c r="C94" i="12"/>
  <c r="B95" i="12"/>
  <c r="C95" i="12"/>
  <c r="B96" i="12"/>
  <c r="C96" i="12"/>
  <c r="B97" i="12"/>
  <c r="C97" i="12"/>
  <c r="B98" i="12"/>
  <c r="C98" i="12"/>
  <c r="B99" i="12"/>
  <c r="C99" i="12"/>
  <c r="B100" i="12"/>
  <c r="C100" i="12"/>
  <c r="B101" i="12"/>
  <c r="C101" i="12"/>
  <c r="B102" i="12"/>
  <c r="C102" i="12"/>
  <c r="B103" i="12"/>
  <c r="C103" i="12"/>
  <c r="B104" i="12"/>
  <c r="C104" i="12"/>
  <c r="B105" i="12"/>
  <c r="C105" i="12"/>
  <c r="B106" i="12"/>
  <c r="C106" i="12"/>
  <c r="B107" i="12"/>
  <c r="C107" i="12"/>
  <c r="B108" i="12"/>
  <c r="C108" i="12"/>
  <c r="B109" i="12"/>
  <c r="C109" i="12"/>
  <c r="B110" i="12"/>
  <c r="C110" i="12"/>
  <c r="B111" i="12"/>
  <c r="C111" i="12"/>
  <c r="B112" i="12"/>
  <c r="C112" i="12"/>
  <c r="B113" i="12"/>
  <c r="C113" i="12"/>
  <c r="B114" i="12"/>
  <c r="C114" i="12"/>
  <c r="B115" i="12"/>
  <c r="C115" i="12"/>
  <c r="B116" i="12"/>
  <c r="C116" i="12"/>
  <c r="B117" i="12"/>
  <c r="C117" i="12"/>
  <c r="B118" i="12"/>
  <c r="C118" i="12"/>
  <c r="B119" i="12"/>
  <c r="C119" i="12"/>
  <c r="B120" i="12"/>
  <c r="C120" i="12"/>
  <c r="B121" i="12"/>
  <c r="C121" i="12"/>
  <c r="B122" i="12"/>
  <c r="C122" i="12"/>
  <c r="B123" i="12"/>
  <c r="C123" i="12"/>
  <c r="B124" i="12"/>
  <c r="C124" i="12"/>
  <c r="B125" i="12"/>
  <c r="C125" i="12"/>
  <c r="B126" i="12"/>
  <c r="C126" i="12"/>
  <c r="B127" i="12"/>
  <c r="C127" i="12"/>
  <c r="B128" i="12"/>
  <c r="C128" i="12"/>
  <c r="B129" i="12"/>
  <c r="C129" i="12"/>
  <c r="B130" i="12"/>
  <c r="C130" i="12"/>
  <c r="B131" i="12"/>
  <c r="C131" i="12"/>
  <c r="B132" i="12"/>
  <c r="C132" i="12"/>
  <c r="B133" i="12"/>
  <c r="C133" i="12"/>
  <c r="B134" i="12"/>
  <c r="C134" i="12"/>
  <c r="B135" i="12"/>
  <c r="C135" i="12"/>
  <c r="B136" i="12"/>
  <c r="C136" i="12"/>
  <c r="B137" i="12"/>
  <c r="C137" i="12"/>
  <c r="B138" i="12"/>
  <c r="C138" i="12"/>
  <c r="B139" i="12"/>
  <c r="C139" i="12"/>
  <c r="B140" i="12"/>
  <c r="C140" i="12"/>
  <c r="B141" i="12"/>
  <c r="C141" i="12"/>
  <c r="B142" i="12"/>
  <c r="C142" i="12"/>
  <c r="B143" i="12"/>
  <c r="C143" i="12"/>
  <c r="B144" i="12"/>
  <c r="C144" i="12"/>
  <c r="B145" i="12"/>
  <c r="C145" i="12"/>
  <c r="B146" i="12"/>
  <c r="C146" i="12"/>
  <c r="B147" i="12"/>
  <c r="C147" i="12"/>
  <c r="B148" i="12"/>
  <c r="C148" i="12"/>
  <c r="B149" i="12"/>
  <c r="C149" i="12"/>
  <c r="B150" i="12"/>
  <c r="C150" i="12"/>
  <c r="B151" i="12"/>
  <c r="C151" i="12"/>
  <c r="B152" i="12"/>
  <c r="C152" i="12"/>
  <c r="B153" i="12"/>
  <c r="C153" i="12"/>
  <c r="B154" i="12"/>
  <c r="C154" i="12"/>
  <c r="B155" i="12"/>
  <c r="C155" i="12"/>
  <c r="B156" i="12"/>
  <c r="C156" i="12"/>
  <c r="B157" i="12"/>
  <c r="C157" i="12"/>
  <c r="B158" i="12"/>
  <c r="C158" i="12"/>
  <c r="B159" i="12"/>
  <c r="C159" i="12"/>
  <c r="B160" i="12"/>
  <c r="C160" i="12"/>
  <c r="B161" i="12"/>
  <c r="C161" i="12"/>
  <c r="B162" i="12"/>
  <c r="C162" i="12"/>
  <c r="B163" i="12"/>
  <c r="C163" i="12"/>
  <c r="B164" i="12"/>
  <c r="C164" i="12"/>
  <c r="B165" i="12"/>
  <c r="C165" i="12"/>
  <c r="B166" i="12"/>
  <c r="C166" i="12"/>
  <c r="B167" i="12"/>
  <c r="C167" i="12"/>
  <c r="B168" i="12"/>
  <c r="C168" i="12"/>
  <c r="B169" i="12"/>
  <c r="C169" i="12"/>
  <c r="B170" i="12"/>
  <c r="C170" i="12"/>
  <c r="B171" i="12"/>
  <c r="C171" i="12"/>
  <c r="B172" i="12"/>
  <c r="C172" i="12"/>
  <c r="B173" i="12"/>
  <c r="C173" i="12"/>
  <c r="B174" i="12"/>
  <c r="C174" i="12"/>
  <c r="B175" i="12"/>
  <c r="C175" i="12"/>
  <c r="B176" i="12"/>
  <c r="C176" i="12"/>
  <c r="B177" i="12"/>
  <c r="C177" i="12"/>
  <c r="B178" i="12"/>
  <c r="C178" i="12"/>
  <c r="B179" i="12"/>
  <c r="C179" i="12"/>
  <c r="B180" i="12"/>
  <c r="C180" i="12"/>
  <c r="B181" i="12"/>
  <c r="C181" i="12"/>
  <c r="B182" i="12"/>
  <c r="C182" i="12"/>
  <c r="B183" i="12"/>
  <c r="C183" i="12"/>
  <c r="B184" i="12"/>
  <c r="C184" i="12"/>
  <c r="B185" i="12"/>
  <c r="C185" i="12"/>
  <c r="B186" i="12"/>
  <c r="C186" i="12"/>
  <c r="B187" i="12"/>
  <c r="C187" i="12"/>
  <c r="B188" i="12"/>
  <c r="C188" i="12"/>
  <c r="B189" i="12"/>
  <c r="C189" i="12"/>
  <c r="B190" i="12"/>
  <c r="C190" i="12"/>
  <c r="B191" i="12"/>
  <c r="C191" i="12"/>
  <c r="B192" i="12"/>
  <c r="C192" i="12"/>
  <c r="B193" i="12"/>
  <c r="C193" i="12"/>
  <c r="B194" i="12"/>
  <c r="C194" i="12"/>
  <c r="B195" i="12"/>
  <c r="C195" i="12"/>
  <c r="B196" i="12"/>
  <c r="C196" i="12"/>
  <c r="B197" i="12"/>
  <c r="C197" i="12"/>
  <c r="B198" i="12"/>
  <c r="C198" i="12"/>
  <c r="B199" i="12"/>
  <c r="C199" i="12"/>
  <c r="B200" i="12"/>
  <c r="C200" i="12"/>
  <c r="B201" i="12"/>
  <c r="C201" i="12"/>
  <c r="B202" i="12"/>
  <c r="C202" i="12"/>
  <c r="B203" i="12"/>
  <c r="C203" i="12"/>
  <c r="B204" i="12"/>
  <c r="C204" i="12"/>
  <c r="B205" i="12"/>
  <c r="C205" i="12"/>
  <c r="B206" i="12"/>
  <c r="C206" i="12"/>
  <c r="B207" i="12"/>
  <c r="C207" i="12"/>
  <c r="B208" i="12"/>
  <c r="C208" i="12"/>
  <c r="B209" i="12"/>
  <c r="C209" i="12"/>
  <c r="B210" i="12"/>
  <c r="C210" i="12"/>
  <c r="B211" i="12"/>
  <c r="C211" i="12"/>
  <c r="B212" i="12"/>
  <c r="C212" i="12"/>
  <c r="B213" i="12"/>
  <c r="C213" i="12"/>
  <c r="B214" i="12"/>
  <c r="C214" i="12"/>
  <c r="B215" i="12"/>
  <c r="C215" i="12"/>
  <c r="B216" i="12"/>
  <c r="C216" i="12"/>
  <c r="B217" i="12"/>
  <c r="C217" i="12"/>
  <c r="B218" i="12"/>
  <c r="C218" i="12"/>
  <c r="B219" i="12"/>
  <c r="C219" i="12"/>
  <c r="B220" i="12"/>
  <c r="C220" i="12"/>
  <c r="B221" i="12"/>
  <c r="C221" i="12"/>
  <c r="B222" i="12"/>
  <c r="C222" i="12"/>
  <c r="B223" i="12"/>
  <c r="C223" i="12"/>
  <c r="B224" i="12"/>
  <c r="C224" i="12"/>
  <c r="B225" i="12"/>
  <c r="C225" i="12"/>
  <c r="B226" i="12"/>
  <c r="C226" i="12"/>
  <c r="B227" i="12"/>
  <c r="C227" i="12"/>
  <c r="B228" i="12"/>
  <c r="C228" i="12"/>
  <c r="B229" i="12"/>
  <c r="C229" i="12"/>
  <c r="B230" i="12"/>
  <c r="C230" i="12"/>
  <c r="B231" i="12"/>
  <c r="C231" i="12"/>
  <c r="B232" i="12"/>
  <c r="C232" i="12"/>
  <c r="B233" i="12"/>
  <c r="C233" i="12"/>
  <c r="B234" i="12"/>
  <c r="C234" i="12"/>
  <c r="B235" i="12"/>
  <c r="C235" i="12"/>
  <c r="B236" i="12"/>
  <c r="C236" i="12"/>
  <c r="B237" i="12"/>
  <c r="C237" i="12"/>
  <c r="B238" i="12"/>
  <c r="C238" i="12"/>
  <c r="B239" i="12"/>
  <c r="C239" i="12"/>
  <c r="B240" i="12"/>
  <c r="C240" i="12"/>
  <c r="B241" i="12"/>
  <c r="C241" i="12"/>
  <c r="B242" i="12"/>
  <c r="C242" i="12"/>
  <c r="B243" i="12"/>
  <c r="C243" i="12"/>
  <c r="B244" i="12"/>
  <c r="C244" i="12"/>
  <c r="B245" i="12"/>
  <c r="C245" i="12"/>
  <c r="B246" i="12"/>
  <c r="C246" i="12"/>
  <c r="B247" i="12"/>
  <c r="C247" i="12"/>
  <c r="B248" i="12"/>
  <c r="C248" i="12"/>
  <c r="B249" i="12"/>
  <c r="C249" i="12"/>
  <c r="B250" i="12"/>
  <c r="C250" i="12"/>
  <c r="B251" i="12"/>
  <c r="C251" i="12"/>
  <c r="B252" i="12"/>
  <c r="C252" i="12"/>
  <c r="B253" i="12"/>
  <c r="C253" i="12"/>
  <c r="B254" i="12"/>
  <c r="C254" i="12"/>
  <c r="B255" i="12"/>
  <c r="C255" i="12"/>
  <c r="B256" i="12"/>
  <c r="C256" i="12"/>
  <c r="B257" i="12"/>
  <c r="C257" i="12"/>
  <c r="B258" i="12"/>
  <c r="C258" i="12"/>
  <c r="B259" i="12"/>
  <c r="C259" i="12"/>
  <c r="B260" i="12"/>
  <c r="C260" i="12"/>
  <c r="B261" i="12"/>
  <c r="C261" i="12"/>
  <c r="B262" i="12"/>
  <c r="C262" i="12"/>
  <c r="B263" i="12"/>
  <c r="C263" i="12"/>
  <c r="B264" i="12"/>
  <c r="C264" i="12"/>
  <c r="B265" i="12"/>
  <c r="C265" i="12"/>
  <c r="B266" i="12"/>
  <c r="C266" i="12"/>
  <c r="B267" i="12"/>
  <c r="C267" i="12"/>
  <c r="B268" i="12"/>
  <c r="C268" i="12"/>
  <c r="B269" i="12"/>
  <c r="C269" i="12"/>
  <c r="B270" i="12"/>
  <c r="C270" i="12"/>
  <c r="B271" i="12"/>
  <c r="C271" i="12"/>
  <c r="B272" i="12"/>
  <c r="N272" i="12" s="1"/>
  <c r="C272" i="12"/>
  <c r="B273" i="12"/>
  <c r="C273" i="12"/>
  <c r="B274" i="12"/>
  <c r="C274" i="12"/>
  <c r="B275" i="12"/>
  <c r="C275" i="12"/>
  <c r="B276" i="12"/>
  <c r="C276" i="12"/>
  <c r="B277" i="12"/>
  <c r="C277" i="12"/>
  <c r="B278" i="12"/>
  <c r="C278" i="12"/>
  <c r="B279" i="12"/>
  <c r="C279" i="12"/>
  <c r="B280" i="12"/>
  <c r="C280" i="12"/>
  <c r="B281" i="12"/>
  <c r="C281" i="12"/>
  <c r="B282" i="12"/>
  <c r="C282" i="12"/>
  <c r="B283" i="12"/>
  <c r="C283" i="12"/>
  <c r="B284" i="12"/>
  <c r="C284" i="12"/>
  <c r="B285" i="12"/>
  <c r="C285" i="12"/>
  <c r="B286" i="12"/>
  <c r="C286" i="12"/>
  <c r="B287" i="12"/>
  <c r="C287" i="12"/>
  <c r="B288" i="12"/>
  <c r="C288" i="12"/>
  <c r="B289" i="12"/>
  <c r="C289" i="12"/>
  <c r="B290" i="12"/>
  <c r="C290" i="12"/>
  <c r="B291" i="12"/>
  <c r="C291" i="12"/>
  <c r="B292" i="12"/>
  <c r="C292" i="12"/>
  <c r="B293" i="12"/>
  <c r="C293" i="12"/>
  <c r="B294" i="12"/>
  <c r="C294" i="12"/>
  <c r="B295" i="12"/>
  <c r="C295" i="12"/>
  <c r="B296" i="12"/>
  <c r="C296" i="12"/>
  <c r="B297" i="12"/>
  <c r="C297" i="12"/>
  <c r="B298" i="12"/>
  <c r="C298" i="12"/>
  <c r="B299" i="12"/>
  <c r="C299" i="12"/>
  <c r="B300" i="12"/>
  <c r="C300" i="12"/>
  <c r="B301" i="12"/>
  <c r="C301" i="12"/>
  <c r="B302" i="12"/>
  <c r="C302" i="12"/>
  <c r="B303" i="12"/>
  <c r="C303" i="12"/>
  <c r="B304" i="12"/>
  <c r="C304" i="12"/>
  <c r="B305" i="12"/>
  <c r="C305" i="12"/>
  <c r="B306" i="12"/>
  <c r="C306" i="12"/>
  <c r="B307" i="12"/>
  <c r="C307" i="12"/>
  <c r="B308" i="12"/>
  <c r="C308" i="12"/>
  <c r="B309" i="12"/>
  <c r="C309" i="12"/>
  <c r="B310" i="12"/>
  <c r="C310" i="12"/>
  <c r="B311" i="12"/>
  <c r="C311" i="12"/>
  <c r="B312" i="12"/>
  <c r="C312" i="12"/>
  <c r="B313" i="12"/>
  <c r="C313" i="12"/>
  <c r="B314" i="12"/>
  <c r="C314" i="12"/>
  <c r="B315" i="12"/>
  <c r="C315" i="12"/>
  <c r="B316" i="12"/>
  <c r="C316" i="12"/>
  <c r="B317" i="12"/>
  <c r="C317" i="12"/>
  <c r="B318" i="12"/>
  <c r="C318" i="12"/>
  <c r="B319" i="12"/>
  <c r="C319" i="12"/>
  <c r="B320" i="12"/>
  <c r="C320" i="12"/>
  <c r="B321" i="12"/>
  <c r="C321" i="12"/>
  <c r="B322" i="12"/>
  <c r="C322" i="12"/>
  <c r="B323" i="12"/>
  <c r="C323" i="12"/>
  <c r="B324" i="12"/>
  <c r="C324" i="12"/>
  <c r="B325" i="12"/>
  <c r="C325" i="12"/>
  <c r="B326" i="12"/>
  <c r="C326" i="12"/>
  <c r="B327" i="12"/>
  <c r="C327" i="12"/>
  <c r="B328" i="12"/>
  <c r="C328" i="12"/>
  <c r="B329" i="12"/>
  <c r="C329" i="12"/>
  <c r="B330" i="12"/>
  <c r="O330" i="12" s="1"/>
  <c r="C330" i="12"/>
  <c r="B331" i="12"/>
  <c r="C331" i="12"/>
  <c r="B332" i="12"/>
  <c r="C332" i="12"/>
  <c r="B333" i="12"/>
  <c r="C333" i="12"/>
  <c r="B334" i="12"/>
  <c r="C334" i="12"/>
  <c r="B335" i="12"/>
  <c r="C335" i="12"/>
  <c r="B336" i="12"/>
  <c r="C336" i="12"/>
  <c r="B337" i="12"/>
  <c r="C337" i="12"/>
  <c r="B338" i="12"/>
  <c r="C338" i="12"/>
  <c r="B339" i="12"/>
  <c r="C339" i="12"/>
  <c r="B340" i="12"/>
  <c r="C340" i="12"/>
  <c r="B341" i="12"/>
  <c r="C341" i="12"/>
  <c r="B342" i="12"/>
  <c r="C342" i="12"/>
  <c r="B343" i="12"/>
  <c r="C343" i="12"/>
  <c r="B344" i="12"/>
  <c r="C344" i="12"/>
  <c r="B345" i="12"/>
  <c r="C345" i="12"/>
  <c r="B346" i="12"/>
  <c r="C346" i="12"/>
  <c r="B347" i="12"/>
  <c r="C347" i="12"/>
  <c r="B348" i="12"/>
  <c r="C348" i="12"/>
  <c r="B349" i="12"/>
  <c r="C349" i="12"/>
  <c r="B350" i="12"/>
  <c r="C350" i="12"/>
  <c r="B351" i="12"/>
  <c r="C351" i="12"/>
  <c r="B352" i="12"/>
  <c r="C352" i="12"/>
  <c r="B353" i="12"/>
  <c r="C353" i="12"/>
  <c r="B354" i="12"/>
  <c r="C354" i="12"/>
  <c r="B355" i="12"/>
  <c r="C355" i="12"/>
  <c r="B356" i="12"/>
  <c r="C356" i="12"/>
  <c r="B357" i="12"/>
  <c r="C357" i="12"/>
  <c r="B358" i="12"/>
  <c r="C358" i="12"/>
  <c r="B359" i="12"/>
  <c r="C359" i="12"/>
  <c r="B360" i="12"/>
  <c r="C360" i="12"/>
  <c r="B361" i="12"/>
  <c r="C361" i="12"/>
  <c r="B362" i="12"/>
  <c r="C362" i="12"/>
  <c r="B363" i="12"/>
  <c r="C363" i="12"/>
  <c r="B364" i="12"/>
  <c r="C364" i="12"/>
  <c r="B365" i="12"/>
  <c r="C365" i="12"/>
  <c r="B366" i="12"/>
  <c r="C366" i="12"/>
  <c r="B367" i="12"/>
  <c r="C367" i="12"/>
  <c r="B368" i="12"/>
  <c r="C368" i="12"/>
  <c r="B369" i="12"/>
  <c r="C369" i="12"/>
  <c r="B370" i="12"/>
  <c r="C370" i="12"/>
  <c r="B371" i="12"/>
  <c r="C371" i="12"/>
  <c r="B372" i="12"/>
  <c r="C372" i="12"/>
  <c r="B373" i="12"/>
  <c r="C373" i="12"/>
  <c r="B374" i="12"/>
  <c r="C374" i="12"/>
  <c r="B375" i="12"/>
  <c r="C375" i="12"/>
  <c r="B376" i="12"/>
  <c r="C376" i="12"/>
  <c r="B377" i="12"/>
  <c r="C377" i="12"/>
  <c r="B378" i="12"/>
  <c r="C378" i="12"/>
  <c r="B379" i="12"/>
  <c r="C379" i="12"/>
  <c r="B380" i="12"/>
  <c r="C380" i="12"/>
  <c r="B381" i="12"/>
  <c r="C381" i="12"/>
  <c r="B382" i="12"/>
  <c r="C382" i="12"/>
  <c r="B383" i="12"/>
  <c r="C383" i="12"/>
  <c r="B384" i="12"/>
  <c r="C384" i="12"/>
  <c r="B385" i="12"/>
  <c r="C385" i="12"/>
  <c r="B386" i="12"/>
  <c r="C386" i="12"/>
  <c r="B387" i="12"/>
  <c r="C387" i="12"/>
  <c r="B388" i="12"/>
  <c r="C388" i="12"/>
  <c r="B389" i="12"/>
  <c r="C389" i="12"/>
  <c r="B390" i="12"/>
  <c r="C390" i="12"/>
  <c r="B391" i="12"/>
  <c r="C391" i="12"/>
  <c r="B392" i="12"/>
  <c r="C392" i="12"/>
  <c r="B393" i="12"/>
  <c r="C393" i="12"/>
  <c r="B394" i="12"/>
  <c r="C394" i="12"/>
  <c r="B395" i="12"/>
  <c r="C395" i="12"/>
  <c r="B396" i="12"/>
  <c r="C396" i="12"/>
  <c r="B397" i="12"/>
  <c r="C397" i="12"/>
  <c r="B398" i="12"/>
  <c r="C398" i="12"/>
  <c r="B399" i="12"/>
  <c r="C399" i="12"/>
  <c r="B400" i="12"/>
  <c r="C400" i="12"/>
  <c r="B401" i="12"/>
  <c r="C401" i="12"/>
  <c r="B402" i="12"/>
  <c r="C402" i="12"/>
  <c r="B403" i="12"/>
  <c r="C403" i="12"/>
  <c r="B404" i="12"/>
  <c r="C404" i="12"/>
  <c r="B405" i="12"/>
  <c r="C405" i="12"/>
  <c r="B406" i="12"/>
  <c r="C406" i="12"/>
  <c r="B407" i="12"/>
  <c r="C407" i="12"/>
  <c r="B408" i="12"/>
  <c r="C408" i="12"/>
  <c r="B409" i="12"/>
  <c r="C409" i="12"/>
  <c r="B410" i="12"/>
  <c r="C410" i="12"/>
  <c r="B411" i="12"/>
  <c r="C411" i="12"/>
  <c r="B412" i="12"/>
  <c r="C412" i="12"/>
  <c r="B413" i="12"/>
  <c r="C413" i="12"/>
  <c r="B414" i="12"/>
  <c r="C414" i="12"/>
  <c r="B415" i="12"/>
  <c r="C415" i="12"/>
  <c r="B416" i="12"/>
  <c r="C416" i="12"/>
  <c r="B417" i="12"/>
  <c r="C417" i="12"/>
  <c r="B418" i="12"/>
  <c r="C418" i="12"/>
  <c r="B419" i="12"/>
  <c r="C419" i="12"/>
  <c r="B420" i="12"/>
  <c r="C420" i="12"/>
  <c r="B421" i="12"/>
  <c r="C421" i="12"/>
  <c r="B422" i="12"/>
  <c r="C422" i="12"/>
  <c r="B423" i="12"/>
  <c r="C423" i="12"/>
  <c r="B424" i="12"/>
  <c r="C424" i="12"/>
  <c r="B425" i="12"/>
  <c r="C425" i="12"/>
  <c r="B426" i="12"/>
  <c r="C426" i="12"/>
  <c r="B427" i="12"/>
  <c r="C427" i="12"/>
  <c r="B428" i="12"/>
  <c r="C428" i="12"/>
  <c r="B429" i="12"/>
  <c r="C429" i="12"/>
  <c r="B430" i="12"/>
  <c r="C430" i="12"/>
  <c r="B431" i="12"/>
  <c r="C431" i="12"/>
  <c r="B432" i="12"/>
  <c r="C432" i="12"/>
  <c r="B433" i="12"/>
  <c r="C433" i="12"/>
  <c r="B434" i="12"/>
  <c r="C434" i="12"/>
  <c r="B435" i="12"/>
  <c r="C435" i="12"/>
  <c r="B436" i="12"/>
  <c r="C436" i="12"/>
  <c r="B437" i="12"/>
  <c r="C437" i="12"/>
  <c r="B438" i="12"/>
  <c r="C438" i="12"/>
  <c r="B439" i="12"/>
  <c r="C439" i="12"/>
  <c r="B440" i="12"/>
  <c r="C440" i="12"/>
  <c r="B441" i="12"/>
  <c r="C441" i="12"/>
  <c r="B442" i="12"/>
  <c r="C442" i="12"/>
  <c r="B443" i="12"/>
  <c r="C443" i="12"/>
  <c r="B444" i="12"/>
  <c r="C444" i="12"/>
  <c r="B445" i="12"/>
  <c r="C445" i="12"/>
  <c r="B446" i="12"/>
  <c r="O446" i="12" s="1"/>
  <c r="C446" i="12"/>
  <c r="B447" i="12"/>
  <c r="C447" i="12"/>
  <c r="B448" i="12"/>
  <c r="C448" i="12"/>
  <c r="B449" i="12"/>
  <c r="C449" i="12"/>
  <c r="B450" i="12"/>
  <c r="C450" i="12"/>
  <c r="B451" i="12"/>
  <c r="C451" i="12"/>
  <c r="B452" i="12"/>
  <c r="C452" i="12"/>
  <c r="B453" i="12"/>
  <c r="C453" i="12"/>
  <c r="B454" i="12"/>
  <c r="C454" i="12"/>
  <c r="B455" i="12"/>
  <c r="C455" i="12"/>
  <c r="B456" i="12"/>
  <c r="C456" i="12"/>
  <c r="B457" i="12"/>
  <c r="C457" i="12"/>
  <c r="B458" i="12"/>
  <c r="C458" i="12"/>
  <c r="B459" i="12"/>
  <c r="C459" i="12"/>
  <c r="B460" i="12"/>
  <c r="C460" i="12"/>
  <c r="B461" i="12"/>
  <c r="C461" i="12"/>
  <c r="B462" i="12"/>
  <c r="C462" i="12"/>
  <c r="B463" i="12"/>
  <c r="C463" i="12"/>
  <c r="B464" i="12"/>
  <c r="C464" i="12"/>
  <c r="B465" i="12"/>
  <c r="C465" i="12"/>
  <c r="B466" i="12"/>
  <c r="C466" i="12"/>
  <c r="B467" i="12"/>
  <c r="C467" i="12"/>
  <c r="B468" i="12"/>
  <c r="C468" i="12"/>
  <c r="B469" i="12"/>
  <c r="C469" i="12"/>
  <c r="B470" i="12"/>
  <c r="C470" i="12"/>
  <c r="B471" i="12"/>
  <c r="C471" i="12"/>
  <c r="B472" i="12"/>
  <c r="C472" i="12"/>
  <c r="B473" i="12"/>
  <c r="C473" i="12"/>
  <c r="B474" i="12"/>
  <c r="O474" i="12" s="1"/>
  <c r="C474" i="12"/>
  <c r="O272" i="12" l="1"/>
  <c r="N474" i="12"/>
  <c r="N446" i="12"/>
  <c r="N330" i="12"/>
  <c r="C51" i="8" l="1"/>
  <c r="C50" i="8"/>
  <c r="N331" i="12"/>
  <c r="O331" i="12" l="1"/>
  <c r="I31" i="11"/>
  <c r="I51" i="11"/>
  <c r="I57" i="11"/>
  <c r="I60" i="11"/>
  <c r="H61" i="11"/>
  <c r="B6" i="1"/>
  <c r="B26" i="1"/>
  <c r="C26" i="8"/>
  <c r="B26" i="8"/>
  <c r="B51" i="8"/>
  <c r="O127" i="12" l="1"/>
  <c r="N127" i="12"/>
  <c r="I43" i="11"/>
  <c r="I44" i="11"/>
  <c r="I45" i="11"/>
  <c r="I46" i="11"/>
  <c r="I47" i="11"/>
  <c r="I48" i="11"/>
  <c r="I49" i="11"/>
  <c r="I50" i="11"/>
  <c r="I52" i="11"/>
  <c r="I53" i="11"/>
  <c r="I54" i="11"/>
  <c r="I55" i="11"/>
  <c r="I56" i="11"/>
  <c r="I58" i="11"/>
  <c r="I59" i="11"/>
  <c r="I42" i="11"/>
  <c r="I3" i="11"/>
  <c r="I4" i="11"/>
  <c r="I5" i="11"/>
  <c r="I6" i="11"/>
  <c r="I7" i="11"/>
  <c r="I8" i="11"/>
  <c r="I9" i="11"/>
  <c r="I10" i="11"/>
  <c r="I11" i="11"/>
  <c r="I12" i="11"/>
  <c r="I13" i="11"/>
  <c r="I14" i="11"/>
  <c r="I15" i="11"/>
  <c r="I16" i="11"/>
  <c r="I17" i="11"/>
  <c r="I18" i="11"/>
  <c r="I19" i="11"/>
  <c r="I20" i="11"/>
  <c r="I21" i="11"/>
  <c r="I22" i="11"/>
  <c r="I23" i="11"/>
  <c r="I24" i="11"/>
  <c r="I25" i="11"/>
  <c r="I26" i="11"/>
  <c r="I27" i="11"/>
  <c r="I28" i="11"/>
  <c r="I29" i="11"/>
  <c r="I30" i="11"/>
  <c r="I32" i="11"/>
  <c r="I33" i="11"/>
  <c r="I34" i="11"/>
  <c r="I35" i="11"/>
  <c r="I36" i="11"/>
  <c r="I37" i="11"/>
  <c r="I38" i="11"/>
  <c r="I39" i="11"/>
  <c r="I40" i="11"/>
  <c r="I41" i="11"/>
  <c r="N8" i="12" l="1"/>
  <c r="O8" i="12"/>
  <c r="J12" i="12"/>
  <c r="BA2" i="1" l="1"/>
  <c r="T2" i="1"/>
  <c r="AZ2" i="1"/>
  <c r="AY3" i="1"/>
  <c r="AY2" i="1"/>
  <c r="D79" i="1"/>
  <c r="D78" i="1"/>
  <c r="D76" i="1"/>
  <c r="U12" i="1" l="1"/>
  <c r="C478" i="12"/>
  <c r="B478" i="12"/>
  <c r="N478" i="12" s="1"/>
  <c r="C477" i="12"/>
  <c r="B477" i="12"/>
  <c r="N477" i="12" s="1"/>
  <c r="C476" i="12"/>
  <c r="B476" i="12"/>
  <c r="N476" i="12" s="1"/>
  <c r="C475" i="12"/>
  <c r="B475" i="12"/>
  <c r="N475" i="12" s="1"/>
  <c r="N473" i="12"/>
  <c r="N472" i="12"/>
  <c r="N471" i="12"/>
  <c r="N470" i="12"/>
  <c r="N469" i="12"/>
  <c r="N468" i="12"/>
  <c r="N467" i="12"/>
  <c r="N466" i="12"/>
  <c r="N465" i="12"/>
  <c r="N464" i="12"/>
  <c r="N463" i="12"/>
  <c r="N462" i="12"/>
  <c r="N461" i="12"/>
  <c r="N460" i="12"/>
  <c r="N459" i="12"/>
  <c r="N458" i="12"/>
  <c r="N457" i="12"/>
  <c r="N456" i="12"/>
  <c r="N455" i="12"/>
  <c r="N454" i="12"/>
  <c r="N453" i="12"/>
  <c r="N452" i="12"/>
  <c r="N451" i="12"/>
  <c r="N450" i="12"/>
  <c r="N449" i="12"/>
  <c r="O14" i="12"/>
  <c r="H2" i="11"/>
  <c r="H80" i="11"/>
  <c r="H81" i="11"/>
  <c r="H82" i="11"/>
  <c r="H83" i="11"/>
  <c r="H84" i="11"/>
  <c r="H85" i="11"/>
  <c r="H3" i="11"/>
  <c r="H4" i="11"/>
  <c r="H5" i="11"/>
  <c r="H6" i="11"/>
  <c r="H7" i="11"/>
  <c r="H8" i="11"/>
  <c r="H9" i="11"/>
  <c r="H10"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H36" i="11"/>
  <c r="H37" i="11"/>
  <c r="H38" i="11"/>
  <c r="H39" i="11"/>
  <c r="H40" i="11"/>
  <c r="H41" i="11"/>
  <c r="H42" i="11"/>
  <c r="H43" i="11"/>
  <c r="H44" i="11"/>
  <c r="H45" i="11"/>
  <c r="H46" i="11"/>
  <c r="H47" i="11"/>
  <c r="H48" i="11"/>
  <c r="H49" i="11"/>
  <c r="H50" i="11"/>
  <c r="H51" i="11"/>
  <c r="H52" i="11"/>
  <c r="H53" i="11"/>
  <c r="H54" i="11"/>
  <c r="H55" i="11"/>
  <c r="H56" i="11"/>
  <c r="H57" i="11"/>
  <c r="H58" i="11"/>
  <c r="H59" i="11"/>
  <c r="H60" i="11"/>
  <c r="H62" i="11"/>
  <c r="H63" i="11"/>
  <c r="H64" i="11"/>
  <c r="H65" i="11"/>
  <c r="H66" i="11"/>
  <c r="H67" i="11"/>
  <c r="H68" i="11"/>
  <c r="H69" i="11"/>
  <c r="H70" i="11"/>
  <c r="H71" i="11"/>
  <c r="H72" i="11"/>
  <c r="H73" i="11"/>
  <c r="H74" i="11"/>
  <c r="H75" i="11"/>
  <c r="H76" i="11"/>
  <c r="H77" i="11"/>
  <c r="H78" i="11"/>
  <c r="H79" i="11"/>
  <c r="I2" i="11"/>
  <c r="D22" i="7"/>
  <c r="B25" i="1"/>
  <c r="I24" i="7"/>
  <c r="N22" i="7"/>
  <c r="I22" i="7"/>
  <c r="I21" i="7"/>
  <c r="E22" i="7"/>
  <c r="Q22" i="7" s="1"/>
  <c r="Q26" i="1"/>
  <c r="P26" i="1"/>
  <c r="P20" i="1"/>
  <c r="O464" i="12" l="1"/>
  <c r="O460" i="12"/>
  <c r="O456" i="12"/>
  <c r="O452" i="12"/>
  <c r="O478" i="12"/>
  <c r="O476" i="12"/>
  <c r="O473" i="12"/>
  <c r="O471" i="12"/>
  <c r="O469" i="12"/>
  <c r="O466" i="12"/>
  <c r="O462" i="12"/>
  <c r="O458" i="12"/>
  <c r="O454" i="12"/>
  <c r="O450" i="12"/>
  <c r="O477" i="12"/>
  <c r="O475" i="12"/>
  <c r="O472" i="12"/>
  <c r="O470" i="12"/>
  <c r="O468" i="12"/>
  <c r="O467" i="12"/>
  <c r="O465" i="12"/>
  <c r="O463" i="12"/>
  <c r="O461" i="12"/>
  <c r="O459" i="12"/>
  <c r="O457" i="12"/>
  <c r="O455" i="12"/>
  <c r="O453" i="12"/>
  <c r="O451" i="12"/>
  <c r="O449" i="12"/>
  <c r="N14" i="12"/>
  <c r="P19" i="1"/>
  <c r="F6" i="11"/>
  <c r="L1" i="11"/>
  <c r="J6" i="12" l="1"/>
  <c r="P18" i="1"/>
  <c r="I39" i="7"/>
  <c r="I38" i="7"/>
  <c r="I12" i="7"/>
  <c r="I11" i="7"/>
  <c r="I87" i="7"/>
  <c r="I89" i="7"/>
  <c r="I86" i="7"/>
  <c r="C89" i="7"/>
  <c r="B89" i="7"/>
  <c r="B87" i="7"/>
  <c r="C87" i="7"/>
  <c r="E87" i="7"/>
  <c r="H87" i="7"/>
  <c r="I47" i="7"/>
  <c r="I46" i="7"/>
  <c r="H47" i="7"/>
  <c r="E47" i="7"/>
  <c r="C47" i="7"/>
  <c r="N42" i="7"/>
  <c r="I42" i="7"/>
  <c r="I41" i="7"/>
  <c r="E42" i="7"/>
  <c r="Q42" i="7" s="1"/>
  <c r="B42" i="7"/>
  <c r="T2" i="7"/>
  <c r="Q19" i="7" s="1"/>
  <c r="K1" i="11"/>
  <c r="S2" i="7"/>
  <c r="E13" i="7"/>
  <c r="Q13" i="7" s="1"/>
  <c r="N12" i="7"/>
  <c r="N13" i="7"/>
  <c r="E12" i="7"/>
  <c r="Q12" i="7" s="1"/>
  <c r="I7" i="7"/>
  <c r="I6" i="7"/>
  <c r="I5" i="7"/>
  <c r="E7" i="7"/>
  <c r="E6" i="7"/>
  <c r="N6" i="7"/>
  <c r="N7" i="7"/>
  <c r="N8" i="7"/>
  <c r="N39" i="7"/>
  <c r="B39" i="7"/>
  <c r="C39" i="7"/>
  <c r="E39" i="7"/>
  <c r="Q39" i="7" s="1"/>
  <c r="P16" i="1"/>
  <c r="G93" i="1"/>
  <c r="D93" i="1"/>
  <c r="D87" i="7" s="1"/>
  <c r="G53" i="1"/>
  <c r="D53" i="1"/>
  <c r="D47" i="7" s="1"/>
  <c r="D48" i="1"/>
  <c r="D42" i="7" s="1"/>
  <c r="R18" i="1"/>
  <c r="Q18" i="1"/>
  <c r="P17" i="1"/>
  <c r="D45" i="1"/>
  <c r="D39" i="7" s="1"/>
  <c r="J11" i="12"/>
  <c r="J10" i="12"/>
  <c r="J9" i="12"/>
  <c r="X17" i="1"/>
  <c r="Q17" i="1"/>
  <c r="R17" i="1"/>
  <c r="S17" i="1"/>
  <c r="T17" i="1"/>
  <c r="U17" i="1"/>
  <c r="V17" i="1"/>
  <c r="W17" i="1"/>
  <c r="E93" i="7"/>
  <c r="F93" i="7" s="1"/>
  <c r="G93" i="7" s="1"/>
  <c r="R2" i="7"/>
  <c r="Q2" i="7"/>
  <c r="P2" i="7"/>
  <c r="O2" i="7"/>
  <c r="N2" i="7"/>
  <c r="R7" i="7" s="1"/>
  <c r="N34" i="7"/>
  <c r="N33" i="7"/>
  <c r="E20" i="7"/>
  <c r="E19" i="7"/>
  <c r="E18" i="7"/>
  <c r="E17" i="7"/>
  <c r="E16" i="7"/>
  <c r="P15" i="1"/>
  <c r="D43" i="1"/>
  <c r="D42" i="1"/>
  <c r="D41" i="1"/>
  <c r="D40" i="1"/>
  <c r="D39" i="1"/>
  <c r="D37" i="1"/>
  <c r="D36" i="1"/>
  <c r="D35" i="1"/>
  <c r="D34" i="1"/>
  <c r="D33" i="1"/>
  <c r="D82" i="1"/>
  <c r="D81" i="1"/>
  <c r="D80" i="1"/>
  <c r="K2" i="11"/>
  <c r="J3" i="11"/>
  <c r="J4" i="11"/>
  <c r="J5" i="11"/>
  <c r="J6" i="11"/>
  <c r="J7" i="11"/>
  <c r="J8" i="11"/>
  <c r="J9" i="11"/>
  <c r="J10" i="11"/>
  <c r="J11" i="11"/>
  <c r="J12" i="11"/>
  <c r="J13" i="11"/>
  <c r="J14" i="11"/>
  <c r="J15" i="11"/>
  <c r="J16" i="11"/>
  <c r="J17" i="11"/>
  <c r="J18" i="11"/>
  <c r="J19" i="11"/>
  <c r="J20" i="11"/>
  <c r="J21" i="11"/>
  <c r="J22" i="11"/>
  <c r="J23" i="11"/>
  <c r="J24" i="11"/>
  <c r="J25" i="11"/>
  <c r="J26" i="11"/>
  <c r="J27" i="11"/>
  <c r="J28" i="11"/>
  <c r="J29" i="11"/>
  <c r="J30" i="11"/>
  <c r="J31" i="11"/>
  <c r="J32" i="11"/>
  <c r="J33" i="11"/>
  <c r="J2" i="11"/>
  <c r="F5" i="11"/>
  <c r="J1" i="11"/>
  <c r="F4" i="11"/>
  <c r="I1" i="11"/>
  <c r="F3" i="11"/>
  <c r="H1" i="11"/>
  <c r="F2" i="11"/>
  <c r="F1" i="11"/>
  <c r="P2" i="1"/>
  <c r="G84" i="1" s="1"/>
  <c r="R15" i="1"/>
  <c r="S10" i="1"/>
  <c r="Q15" i="1"/>
  <c r="Q10" i="1"/>
  <c r="P10" i="1"/>
  <c r="D75" i="1"/>
  <c r="P14" i="1"/>
  <c r="P13" i="1"/>
  <c r="P9" i="1"/>
  <c r="I81" i="7"/>
  <c r="I79" i="7"/>
  <c r="I80" i="7"/>
  <c r="I78" i="7"/>
  <c r="I77" i="7"/>
  <c r="I76" i="7"/>
  <c r="I75" i="7"/>
  <c r="G65" i="1"/>
  <c r="H93" i="7"/>
  <c r="H91" i="7"/>
  <c r="E91" i="7"/>
  <c r="H89" i="7"/>
  <c r="H86" i="7"/>
  <c r="E86" i="7"/>
  <c r="H85" i="7"/>
  <c r="E85" i="7"/>
  <c r="H83" i="7"/>
  <c r="E83" i="7"/>
  <c r="H81" i="7"/>
  <c r="E81" i="7"/>
  <c r="H79" i="7"/>
  <c r="E79" i="7"/>
  <c r="H80" i="7"/>
  <c r="E80" i="7"/>
  <c r="F80" i="7" s="1"/>
  <c r="H78" i="7"/>
  <c r="E78" i="7"/>
  <c r="H77" i="7"/>
  <c r="H76" i="7"/>
  <c r="H75" i="7"/>
  <c r="H74" i="7"/>
  <c r="H73" i="7"/>
  <c r="H72" i="7"/>
  <c r="H70" i="7"/>
  <c r="E70" i="7"/>
  <c r="H68" i="7"/>
  <c r="H66" i="7"/>
  <c r="H65" i="7"/>
  <c r="H64" i="7"/>
  <c r="H62" i="7"/>
  <c r="H61" i="7"/>
  <c r="E61" i="7"/>
  <c r="H60" i="7"/>
  <c r="E60" i="7"/>
  <c r="H59" i="7"/>
  <c r="E59" i="7"/>
  <c r="H58" i="7"/>
  <c r="E58" i="7"/>
  <c r="H57" i="7"/>
  <c r="E57" i="7"/>
  <c r="H56" i="7"/>
  <c r="E56" i="7"/>
  <c r="H55" i="7"/>
  <c r="E55" i="7"/>
  <c r="H53" i="7"/>
  <c r="E53" i="7"/>
  <c r="H52" i="7"/>
  <c r="E52" i="7"/>
  <c r="H51" i="7"/>
  <c r="E51" i="7"/>
  <c r="H50" i="7"/>
  <c r="H49" i="7"/>
  <c r="E49" i="7"/>
  <c r="H48" i="7"/>
  <c r="E48" i="7"/>
  <c r="I62" i="7"/>
  <c r="I61" i="7"/>
  <c r="I60" i="7"/>
  <c r="G57" i="1"/>
  <c r="N43" i="7"/>
  <c r="N41" i="7"/>
  <c r="N40" i="7"/>
  <c r="N38" i="7"/>
  <c r="N37" i="7"/>
  <c r="N36" i="7"/>
  <c r="N35" i="7"/>
  <c r="N31" i="7"/>
  <c r="N30" i="7"/>
  <c r="N29" i="7"/>
  <c r="N28" i="7"/>
  <c r="N27" i="7"/>
  <c r="S20" i="7"/>
  <c r="S21" i="7"/>
  <c r="S44" i="7"/>
  <c r="S95" i="7"/>
  <c r="S96" i="7"/>
  <c r="S97" i="7"/>
  <c r="S98" i="7"/>
  <c r="S99" i="7"/>
  <c r="S100" i="7"/>
  <c r="S101" i="7"/>
  <c r="S102" i="7"/>
  <c r="S103" i="7"/>
  <c r="S104" i="7"/>
  <c r="S105" i="7"/>
  <c r="S106" i="7"/>
  <c r="S107" i="7"/>
  <c r="S108" i="7"/>
  <c r="S109" i="7"/>
  <c r="S110" i="7"/>
  <c r="S111" i="7"/>
  <c r="S112" i="7"/>
  <c r="C34" i="8"/>
  <c r="C9" i="8"/>
  <c r="C5" i="8"/>
  <c r="B34" i="8"/>
  <c r="B9" i="8"/>
  <c r="B5" i="8"/>
  <c r="C58" i="8"/>
  <c r="C36" i="8"/>
  <c r="B58" i="8"/>
  <c r="B36" i="8"/>
  <c r="B2" i="5"/>
  <c r="B4" i="5"/>
  <c r="B3" i="5"/>
  <c r="B15" i="5"/>
  <c r="B11" i="5"/>
  <c r="B4" i="12"/>
  <c r="B3" i="12"/>
  <c r="B2" i="12"/>
  <c r="B5" i="12"/>
  <c r="C7" i="12"/>
  <c r="C6" i="12"/>
  <c r="B6" i="12"/>
  <c r="B7" i="12"/>
  <c r="B5" i="3"/>
  <c r="J8" i="12"/>
  <c r="J7" i="12"/>
  <c r="E5" i="12"/>
  <c r="D5" i="12"/>
  <c r="C5" i="12"/>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3" i="3"/>
  <c r="C91" i="7"/>
  <c r="B91" i="7"/>
  <c r="C86" i="7"/>
  <c r="B86" i="7"/>
  <c r="C85" i="7"/>
  <c r="B85" i="7"/>
  <c r="C83" i="7"/>
  <c r="B83" i="7"/>
  <c r="J69" i="7"/>
  <c r="I69" i="7"/>
  <c r="H69" i="7"/>
  <c r="F69" i="7"/>
  <c r="E69" i="7"/>
  <c r="C81" i="7"/>
  <c r="B81" i="7"/>
  <c r="C79" i="7"/>
  <c r="B79" i="7"/>
  <c r="C80" i="7"/>
  <c r="B80" i="7"/>
  <c r="C78" i="7"/>
  <c r="B78" i="7"/>
  <c r="C77" i="7"/>
  <c r="B77" i="7"/>
  <c r="C76" i="7"/>
  <c r="B76" i="7"/>
  <c r="C75" i="7"/>
  <c r="B75" i="7"/>
  <c r="C74" i="7"/>
  <c r="B74" i="7"/>
  <c r="C73" i="7"/>
  <c r="B73" i="7"/>
  <c r="C72" i="7"/>
  <c r="B72" i="7"/>
  <c r="C71" i="7"/>
  <c r="B71" i="7"/>
  <c r="C70" i="7"/>
  <c r="B70" i="7"/>
  <c r="C69" i="7"/>
  <c r="B69" i="7"/>
  <c r="C68" i="7"/>
  <c r="B68" i="7"/>
  <c r="C66" i="7"/>
  <c r="B66" i="7"/>
  <c r="C65" i="7"/>
  <c r="B65" i="7"/>
  <c r="C64" i="7"/>
  <c r="B64" i="7"/>
  <c r="C56" i="7"/>
  <c r="C57" i="7"/>
  <c r="C58" i="7"/>
  <c r="C59" i="7"/>
  <c r="C60" i="7"/>
  <c r="C61" i="7"/>
  <c r="N25" i="7"/>
  <c r="N24" i="7"/>
  <c r="N9" i="7"/>
  <c r="N10" i="7"/>
  <c r="N11" i="7"/>
  <c r="N14" i="7"/>
  <c r="N15" i="7"/>
  <c r="N16" i="7"/>
  <c r="N17" i="7"/>
  <c r="N18" i="7"/>
  <c r="N19" i="7"/>
  <c r="N20" i="7"/>
  <c r="N21" i="7"/>
  <c r="N5" i="7"/>
  <c r="H127" i="12" l="1"/>
  <c r="H330" i="12"/>
  <c r="H446" i="12"/>
  <c r="H272" i="12"/>
  <c r="H474" i="12"/>
  <c r="H331" i="12"/>
  <c r="H7" i="12"/>
  <c r="H15" i="12"/>
  <c r="H23" i="12"/>
  <c r="H31" i="12"/>
  <c r="H39" i="12"/>
  <c r="H47" i="12"/>
  <c r="H55" i="12"/>
  <c r="H63" i="12"/>
  <c r="H71" i="12"/>
  <c r="H79" i="12"/>
  <c r="H87" i="12"/>
  <c r="H95" i="12"/>
  <c r="H103" i="12"/>
  <c r="H111" i="12"/>
  <c r="H119" i="12"/>
  <c r="H128" i="12"/>
  <c r="H136" i="12"/>
  <c r="H144" i="12"/>
  <c r="H152" i="12"/>
  <c r="H160" i="12"/>
  <c r="H168" i="12"/>
  <c r="H176" i="12"/>
  <c r="H184" i="12"/>
  <c r="H192" i="12"/>
  <c r="H200" i="12"/>
  <c r="H208" i="12"/>
  <c r="H216" i="12"/>
  <c r="H224" i="12"/>
  <c r="H232" i="12"/>
  <c r="H240" i="12"/>
  <c r="H248" i="12"/>
  <c r="H256" i="12"/>
  <c r="H264" i="12"/>
  <c r="H273" i="12"/>
  <c r="H281" i="12"/>
  <c r="H289" i="12"/>
  <c r="H297" i="12"/>
  <c r="H305" i="12"/>
  <c r="H313" i="12"/>
  <c r="H320" i="12"/>
  <c r="H328" i="12"/>
  <c r="H337" i="12"/>
  <c r="H345" i="12"/>
  <c r="H353" i="12"/>
  <c r="H361" i="12"/>
  <c r="H369" i="12"/>
  <c r="H377" i="12"/>
  <c r="H385" i="12"/>
  <c r="H393" i="12"/>
  <c r="H401" i="12"/>
  <c r="H409" i="12"/>
  <c r="H417" i="12"/>
  <c r="H425" i="12"/>
  <c r="H433" i="12"/>
  <c r="H441" i="12"/>
  <c r="H450" i="12"/>
  <c r="H458" i="12"/>
  <c r="H466" i="12"/>
  <c r="H475" i="12"/>
  <c r="H8" i="12"/>
  <c r="H16" i="12"/>
  <c r="H24" i="12"/>
  <c r="H32" i="12"/>
  <c r="H40" i="12"/>
  <c r="H48" i="12"/>
  <c r="H56" i="12"/>
  <c r="H64" i="12"/>
  <c r="H72" i="12"/>
  <c r="H80" i="12"/>
  <c r="H88" i="12"/>
  <c r="H96" i="12"/>
  <c r="H104" i="12"/>
  <c r="H112" i="12"/>
  <c r="H120" i="12"/>
  <c r="H129" i="12"/>
  <c r="H137" i="12"/>
  <c r="H145" i="12"/>
  <c r="H153" i="12"/>
  <c r="H161" i="12"/>
  <c r="H169" i="12"/>
  <c r="H177" i="12"/>
  <c r="H185" i="12"/>
  <c r="H193" i="12"/>
  <c r="H201" i="12"/>
  <c r="H209" i="12"/>
  <c r="H217" i="12"/>
  <c r="H225" i="12"/>
  <c r="H233" i="12"/>
  <c r="H241" i="12"/>
  <c r="H249" i="12"/>
  <c r="H257" i="12"/>
  <c r="H265" i="12"/>
  <c r="H274" i="12"/>
  <c r="H282" i="12"/>
  <c r="H290" i="12"/>
  <c r="H298" i="12"/>
  <c r="H306" i="12"/>
  <c r="H321" i="12"/>
  <c r="H329" i="12"/>
  <c r="H338" i="12"/>
  <c r="H346" i="12"/>
  <c r="H354" i="12"/>
  <c r="H362" i="12"/>
  <c r="H370" i="12"/>
  <c r="H378" i="12"/>
  <c r="H386" i="12"/>
  <c r="H394" i="12"/>
  <c r="H402" i="12"/>
  <c r="H410" i="12"/>
  <c r="H418" i="12"/>
  <c r="H426" i="12"/>
  <c r="H434" i="12"/>
  <c r="H442" i="12"/>
  <c r="H451" i="12"/>
  <c r="H459" i="12"/>
  <c r="H467" i="12"/>
  <c r="H476" i="12"/>
  <c r="H9" i="12"/>
  <c r="H17" i="12"/>
  <c r="H25" i="12"/>
  <c r="H33" i="12"/>
  <c r="H41" i="12"/>
  <c r="H49" i="12"/>
  <c r="H57" i="12"/>
  <c r="H65" i="12"/>
  <c r="H73" i="12"/>
  <c r="H81" i="12"/>
  <c r="H89" i="12"/>
  <c r="H97" i="12"/>
  <c r="H105" i="12"/>
  <c r="H113" i="12"/>
  <c r="H121" i="12"/>
  <c r="H130" i="12"/>
  <c r="H138" i="12"/>
  <c r="H146" i="12"/>
  <c r="H154" i="12"/>
  <c r="H162" i="12"/>
  <c r="H170" i="12"/>
  <c r="H178" i="12"/>
  <c r="H186" i="12"/>
  <c r="H194" i="12"/>
  <c r="H202" i="12"/>
  <c r="H210" i="12"/>
  <c r="H218" i="12"/>
  <c r="H226" i="12"/>
  <c r="H234" i="12"/>
  <c r="H242" i="12"/>
  <c r="H250" i="12"/>
  <c r="H258" i="12"/>
  <c r="H266" i="12"/>
  <c r="H275" i="12"/>
  <c r="H283" i="12"/>
  <c r="H291" i="12"/>
  <c r="H299" i="12"/>
  <c r="H307" i="12"/>
  <c r="H314" i="12"/>
  <c r="H322" i="12"/>
  <c r="H339" i="12"/>
  <c r="H347" i="12"/>
  <c r="H355" i="12"/>
  <c r="H363" i="12"/>
  <c r="H371" i="12"/>
  <c r="H379" i="12"/>
  <c r="H387" i="12"/>
  <c r="H395" i="12"/>
  <c r="H403" i="12"/>
  <c r="H411" i="12"/>
  <c r="H419" i="12"/>
  <c r="H427" i="12"/>
  <c r="H435" i="12"/>
  <c r="H443" i="12"/>
  <c r="H452" i="12"/>
  <c r="H460" i="12"/>
  <c r="H468" i="12"/>
  <c r="H477" i="12"/>
  <c r="H10" i="12"/>
  <c r="E73" i="7" s="1"/>
  <c r="H18" i="12"/>
  <c r="H26" i="12"/>
  <c r="H34" i="12"/>
  <c r="H42" i="12"/>
  <c r="H50" i="12"/>
  <c r="H58" i="12"/>
  <c r="H66" i="12"/>
  <c r="H74" i="12"/>
  <c r="H82" i="12"/>
  <c r="H90" i="12"/>
  <c r="H98" i="12"/>
  <c r="H106" i="12"/>
  <c r="H114" i="12"/>
  <c r="H122" i="12"/>
  <c r="H131" i="12"/>
  <c r="H139" i="12"/>
  <c r="H147" i="12"/>
  <c r="H155" i="12"/>
  <c r="H163" i="12"/>
  <c r="H171" i="12"/>
  <c r="H179" i="12"/>
  <c r="H187" i="12"/>
  <c r="H195" i="12"/>
  <c r="H203" i="12"/>
  <c r="H211" i="12"/>
  <c r="H219" i="12"/>
  <c r="H227" i="12"/>
  <c r="H235" i="12"/>
  <c r="H243" i="12"/>
  <c r="H251" i="12"/>
  <c r="H259" i="12"/>
  <c r="H267" i="12"/>
  <c r="H276" i="12"/>
  <c r="H284" i="12"/>
  <c r="H292" i="12"/>
  <c r="H300" i="12"/>
  <c r="H308" i="12"/>
  <c r="H315" i="12"/>
  <c r="H323" i="12"/>
  <c r="H332" i="12"/>
  <c r="H340" i="12"/>
  <c r="H348" i="12"/>
  <c r="H356" i="12"/>
  <c r="H364" i="12"/>
  <c r="H372" i="12"/>
  <c r="H380" i="12"/>
  <c r="H388" i="12"/>
  <c r="H396" i="12"/>
  <c r="H404" i="12"/>
  <c r="H412" i="12"/>
  <c r="H420" i="12"/>
  <c r="H428" i="12"/>
  <c r="H436" i="12"/>
  <c r="H444" i="12"/>
  <c r="H453" i="12"/>
  <c r="H461" i="12"/>
  <c r="H469" i="12"/>
  <c r="H478" i="12"/>
  <c r="H13" i="12"/>
  <c r="H21" i="12"/>
  <c r="H29" i="12"/>
  <c r="H37" i="12"/>
  <c r="H45" i="12"/>
  <c r="H53" i="12"/>
  <c r="H61" i="12"/>
  <c r="H69" i="12"/>
  <c r="H77" i="12"/>
  <c r="H85" i="12"/>
  <c r="H93" i="12"/>
  <c r="H101" i="12"/>
  <c r="H109" i="12"/>
  <c r="H117" i="12"/>
  <c r="H125" i="12"/>
  <c r="H134" i="12"/>
  <c r="H142" i="12"/>
  <c r="H150" i="12"/>
  <c r="H158" i="12"/>
  <c r="H166" i="12"/>
  <c r="H174" i="12"/>
  <c r="H182" i="12"/>
  <c r="H190" i="12"/>
  <c r="H198" i="12"/>
  <c r="H206" i="12"/>
  <c r="H214" i="12"/>
  <c r="H11" i="12"/>
  <c r="H19" i="12"/>
  <c r="H27" i="12"/>
  <c r="H35" i="12"/>
  <c r="H43" i="12"/>
  <c r="H51" i="12"/>
  <c r="H59" i="12"/>
  <c r="H67" i="12"/>
  <c r="H75" i="12"/>
  <c r="H83" i="12"/>
  <c r="H91" i="12"/>
  <c r="H99" i="12"/>
  <c r="H107" i="12"/>
  <c r="H115" i="12"/>
  <c r="H123" i="12"/>
  <c r="H132" i="12"/>
  <c r="H140" i="12"/>
  <c r="H148" i="12"/>
  <c r="H156" i="12"/>
  <c r="H164" i="12"/>
  <c r="H172" i="12"/>
  <c r="H180" i="12"/>
  <c r="H188" i="12"/>
  <c r="H196" i="12"/>
  <c r="H204" i="12"/>
  <c r="H212" i="12"/>
  <c r="H220" i="12"/>
  <c r="H228" i="12"/>
  <c r="H236" i="12"/>
  <c r="H244" i="12"/>
  <c r="H252" i="12"/>
  <c r="H260" i="12"/>
  <c r="H268" i="12"/>
  <c r="H277" i="12"/>
  <c r="H285" i="12"/>
  <c r="H293" i="12"/>
  <c r="H301" i="12"/>
  <c r="H309" i="12"/>
  <c r="H316" i="12"/>
  <c r="H324" i="12"/>
  <c r="H333" i="12"/>
  <c r="H341" i="12"/>
  <c r="H349" i="12"/>
  <c r="H357" i="12"/>
  <c r="H365" i="12"/>
  <c r="H373" i="12"/>
  <c r="H381" i="12"/>
  <c r="H389" i="12"/>
  <c r="H397" i="12"/>
  <c r="H405" i="12"/>
  <c r="H413" i="12"/>
  <c r="H421" i="12"/>
  <c r="H429" i="12"/>
  <c r="H437" i="12"/>
  <c r="H445" i="12"/>
  <c r="H454" i="12"/>
  <c r="H462" i="12"/>
  <c r="H470" i="12"/>
  <c r="H12" i="12"/>
  <c r="H20" i="12"/>
  <c r="H28" i="12"/>
  <c r="H36" i="12"/>
  <c r="H44" i="12"/>
  <c r="H52" i="12"/>
  <c r="H60" i="12"/>
  <c r="H68" i="12"/>
  <c r="H76" i="12"/>
  <c r="H84" i="12"/>
  <c r="H92" i="12"/>
  <c r="H100" i="12"/>
  <c r="H108" i="12"/>
  <c r="H116" i="12"/>
  <c r="H124" i="12"/>
  <c r="H133" i="12"/>
  <c r="H141" i="12"/>
  <c r="H149" i="12"/>
  <c r="H157" i="12"/>
  <c r="H165" i="12"/>
  <c r="H173" i="12"/>
  <c r="H181" i="12"/>
  <c r="H189" i="12"/>
  <c r="H197" i="12"/>
  <c r="H205" i="12"/>
  <c r="H213" i="12"/>
  <c r="H221" i="12"/>
  <c r="H229" i="12"/>
  <c r="H237" i="12"/>
  <c r="H245" i="12"/>
  <c r="H253" i="12"/>
  <c r="H261" i="12"/>
  <c r="H269" i="12"/>
  <c r="H278" i="12"/>
  <c r="H286" i="12"/>
  <c r="H294" i="12"/>
  <c r="H302" i="12"/>
  <c r="H310" i="12"/>
  <c r="H317" i="12"/>
  <c r="H325" i="12"/>
  <c r="H334" i="12"/>
  <c r="H342" i="12"/>
  <c r="H350" i="12"/>
  <c r="H358" i="12"/>
  <c r="H366" i="12"/>
  <c r="H374" i="12"/>
  <c r="H382" i="12"/>
  <c r="H390" i="12"/>
  <c r="H398" i="12"/>
  <c r="H406" i="12"/>
  <c r="H414" i="12"/>
  <c r="H422" i="12"/>
  <c r="H430" i="12"/>
  <c r="H438" i="12"/>
  <c r="H447" i="12"/>
  <c r="H455" i="12"/>
  <c r="H463" i="12"/>
  <c r="H471" i="12"/>
  <c r="H14" i="12"/>
  <c r="H78" i="12"/>
  <c r="H143" i="12"/>
  <c r="H207" i="12"/>
  <c r="H246" i="12"/>
  <c r="H279" i="12"/>
  <c r="H311" i="12"/>
  <c r="H343" i="12"/>
  <c r="H375" i="12"/>
  <c r="H407" i="12"/>
  <c r="H439" i="12"/>
  <c r="H472" i="12"/>
  <c r="H22" i="12"/>
  <c r="H86" i="12"/>
  <c r="H151" i="12"/>
  <c r="H215" i="12"/>
  <c r="H247" i="12"/>
  <c r="H280" i="12"/>
  <c r="H312" i="12"/>
  <c r="H344" i="12"/>
  <c r="H376" i="12"/>
  <c r="H408" i="12"/>
  <c r="H440" i="12"/>
  <c r="H473" i="12"/>
  <c r="H30" i="12"/>
  <c r="H94" i="12"/>
  <c r="H159" i="12"/>
  <c r="H222" i="12"/>
  <c r="H254" i="12"/>
  <c r="H287" i="12"/>
  <c r="H318" i="12"/>
  <c r="H351" i="12"/>
  <c r="H383" i="12"/>
  <c r="H415" i="12"/>
  <c r="H448" i="12"/>
  <c r="H118" i="12"/>
  <c r="H183" i="12"/>
  <c r="H263" i="12"/>
  <c r="H327" i="12"/>
  <c r="H392" i="12"/>
  <c r="H457" i="12"/>
  <c r="H38" i="12"/>
  <c r="H102" i="12"/>
  <c r="H167" i="12"/>
  <c r="H223" i="12"/>
  <c r="H255" i="12"/>
  <c r="H288" i="12"/>
  <c r="H319" i="12"/>
  <c r="H352" i="12"/>
  <c r="H384" i="12"/>
  <c r="H416" i="12"/>
  <c r="H449" i="12"/>
  <c r="H110" i="12"/>
  <c r="H175" i="12"/>
  <c r="H230" i="12"/>
  <c r="H262" i="12"/>
  <c r="H295" i="12"/>
  <c r="H326" i="12"/>
  <c r="H359" i="12"/>
  <c r="H391" i="12"/>
  <c r="H423" i="12"/>
  <c r="H456" i="12"/>
  <c r="H46" i="12"/>
  <c r="H54" i="12"/>
  <c r="H62" i="12"/>
  <c r="H126" i="12"/>
  <c r="H191" i="12"/>
  <c r="H238" i="12"/>
  <c r="H270" i="12"/>
  <c r="H303" i="12"/>
  <c r="H335" i="12"/>
  <c r="H367" i="12"/>
  <c r="H399" i="12"/>
  <c r="H431" i="12"/>
  <c r="H464" i="12"/>
  <c r="H70" i="12"/>
  <c r="H135" i="12"/>
  <c r="H199" i="12"/>
  <c r="H239" i="12"/>
  <c r="H271" i="12"/>
  <c r="H304" i="12"/>
  <c r="H336" i="12"/>
  <c r="H368" i="12"/>
  <c r="H400" i="12"/>
  <c r="H432" i="12"/>
  <c r="H465" i="12"/>
  <c r="H231" i="12"/>
  <c r="H296" i="12"/>
  <c r="H360" i="12"/>
  <c r="H424" i="12"/>
  <c r="H6" i="12"/>
  <c r="I34" i="12"/>
  <c r="O171" i="12"/>
  <c r="N171" i="12"/>
  <c r="N447" i="12"/>
  <c r="O447" i="12"/>
  <c r="N442" i="12"/>
  <c r="O442" i="12"/>
  <c r="N438" i="12"/>
  <c r="O438" i="12"/>
  <c r="N434" i="12"/>
  <c r="O434" i="12"/>
  <c r="N430" i="12"/>
  <c r="O430" i="12"/>
  <c r="N426" i="12"/>
  <c r="O426" i="12"/>
  <c r="N422" i="12"/>
  <c r="O422" i="12"/>
  <c r="O418" i="12"/>
  <c r="N418" i="12"/>
  <c r="N414" i="12"/>
  <c r="O414" i="12"/>
  <c r="N410" i="12"/>
  <c r="O410" i="12"/>
  <c r="N406" i="12"/>
  <c r="O406" i="12"/>
  <c r="N402" i="12"/>
  <c r="O402" i="12"/>
  <c r="N398" i="12"/>
  <c r="O398" i="12"/>
  <c r="N394" i="12"/>
  <c r="O394" i="12"/>
  <c r="N390" i="12"/>
  <c r="O390" i="12"/>
  <c r="O386" i="12"/>
  <c r="N386" i="12"/>
  <c r="N382" i="12"/>
  <c r="O382" i="12"/>
  <c r="N378" i="12"/>
  <c r="O378" i="12"/>
  <c r="N374" i="12"/>
  <c r="O374" i="12"/>
  <c r="N370" i="12"/>
  <c r="O370" i="12"/>
  <c r="N366" i="12"/>
  <c r="O366" i="12"/>
  <c r="N362" i="12"/>
  <c r="O362" i="12"/>
  <c r="N358" i="12"/>
  <c r="O358" i="12"/>
  <c r="O354" i="12"/>
  <c r="N354" i="12"/>
  <c r="N350" i="12"/>
  <c r="O350" i="12"/>
  <c r="N346" i="12"/>
  <c r="O346" i="12"/>
  <c r="N342" i="12"/>
  <c r="O342" i="12"/>
  <c r="N338" i="12"/>
  <c r="O338" i="12"/>
  <c r="N334" i="12"/>
  <c r="O334" i="12"/>
  <c r="N329" i="12"/>
  <c r="O329" i="12"/>
  <c r="N325" i="12"/>
  <c r="O325" i="12"/>
  <c r="N321" i="12"/>
  <c r="O321" i="12"/>
  <c r="N317" i="12"/>
  <c r="O317" i="12"/>
  <c r="N313" i="12"/>
  <c r="O313" i="12"/>
  <c r="N309" i="12"/>
  <c r="O309" i="12"/>
  <c r="N305" i="12"/>
  <c r="O305" i="12"/>
  <c r="N301" i="12"/>
  <c r="O301" i="12"/>
  <c r="N297" i="12"/>
  <c r="O297" i="12"/>
  <c r="N293" i="12"/>
  <c r="O293" i="12"/>
  <c r="N289" i="12"/>
  <c r="O289" i="12"/>
  <c r="N285" i="12"/>
  <c r="O285" i="12"/>
  <c r="N281" i="12"/>
  <c r="O281" i="12"/>
  <c r="N277" i="12"/>
  <c r="O277" i="12"/>
  <c r="N273" i="12"/>
  <c r="O273" i="12"/>
  <c r="N268" i="12"/>
  <c r="O268" i="12"/>
  <c r="N264" i="12"/>
  <c r="O264" i="12"/>
  <c r="N260" i="12"/>
  <c r="O260" i="12"/>
  <c r="N256" i="12"/>
  <c r="O256" i="12"/>
  <c r="N252" i="12"/>
  <c r="O252" i="12"/>
  <c r="N248" i="12"/>
  <c r="O248" i="12"/>
  <c r="N244" i="12"/>
  <c r="O244" i="12"/>
  <c r="N240" i="12"/>
  <c r="O240" i="12"/>
  <c r="N236" i="12"/>
  <c r="O236" i="12"/>
  <c r="N232" i="12"/>
  <c r="O232" i="12"/>
  <c r="N228" i="12"/>
  <c r="O228" i="12"/>
  <c r="N224" i="12"/>
  <c r="O224" i="12"/>
  <c r="N220" i="12"/>
  <c r="O220" i="12"/>
  <c r="N216" i="12"/>
  <c r="O216" i="12"/>
  <c r="N212" i="12"/>
  <c r="O212" i="12"/>
  <c r="N208" i="12"/>
  <c r="O208" i="12"/>
  <c r="N204" i="12"/>
  <c r="O204" i="12"/>
  <c r="N200" i="12"/>
  <c r="O200" i="12"/>
  <c r="N196" i="12"/>
  <c r="O196" i="12"/>
  <c r="N192" i="12"/>
  <c r="O192" i="12"/>
  <c r="N188" i="12"/>
  <c r="O188" i="12"/>
  <c r="N184" i="12"/>
  <c r="O184" i="12"/>
  <c r="N180" i="12"/>
  <c r="O180" i="12"/>
  <c r="N172" i="12"/>
  <c r="O172" i="12"/>
  <c r="N166" i="12"/>
  <c r="O166" i="12"/>
  <c r="O162" i="12"/>
  <c r="N162" i="12"/>
  <c r="N158" i="12"/>
  <c r="O158" i="12"/>
  <c r="N154" i="12"/>
  <c r="O154" i="12"/>
  <c r="N150" i="12"/>
  <c r="O150" i="12"/>
  <c r="O146" i="12"/>
  <c r="N146" i="12"/>
  <c r="O141" i="12"/>
  <c r="N141" i="12"/>
  <c r="N137" i="12"/>
  <c r="O137" i="12"/>
  <c r="N133" i="12"/>
  <c r="O133" i="12"/>
  <c r="N129" i="12"/>
  <c r="O129" i="12"/>
  <c r="O124" i="12"/>
  <c r="N124" i="12"/>
  <c r="N120" i="12"/>
  <c r="O120" i="12"/>
  <c r="N116" i="12"/>
  <c r="O116" i="12"/>
  <c r="N112" i="12"/>
  <c r="O112" i="12"/>
  <c r="N108" i="12"/>
  <c r="O108" i="12"/>
  <c r="N104" i="12"/>
  <c r="O104" i="12"/>
  <c r="N100" i="12"/>
  <c r="O100" i="12"/>
  <c r="N96" i="12"/>
  <c r="O96" i="12"/>
  <c r="O92" i="12"/>
  <c r="N92" i="12"/>
  <c r="N88" i="12"/>
  <c r="O88" i="12"/>
  <c r="N84" i="12"/>
  <c r="O84" i="12"/>
  <c r="N80" i="12"/>
  <c r="O80" i="12"/>
  <c r="O76" i="12"/>
  <c r="N76" i="12"/>
  <c r="N72" i="12"/>
  <c r="O72" i="12"/>
  <c r="N68" i="12"/>
  <c r="O68" i="12"/>
  <c r="N64" i="12"/>
  <c r="O64" i="12"/>
  <c r="O60" i="12"/>
  <c r="N60" i="12"/>
  <c r="N56" i="12"/>
  <c r="O56" i="12"/>
  <c r="N52" i="12"/>
  <c r="O52" i="12"/>
  <c r="N48" i="12"/>
  <c r="O48" i="12"/>
  <c r="N44" i="12"/>
  <c r="O44" i="12"/>
  <c r="N40" i="12"/>
  <c r="O40" i="12"/>
  <c r="O36" i="12"/>
  <c r="N36" i="12"/>
  <c r="N32" i="12"/>
  <c r="O32" i="12"/>
  <c r="O28" i="12"/>
  <c r="N28" i="12"/>
  <c r="N24" i="12"/>
  <c r="O24" i="12"/>
  <c r="N20" i="12"/>
  <c r="O20" i="12"/>
  <c r="N16" i="12"/>
  <c r="O16" i="12"/>
  <c r="N11" i="12"/>
  <c r="O11" i="12"/>
  <c r="N6" i="12"/>
  <c r="O6" i="12"/>
  <c r="N445" i="12"/>
  <c r="O445" i="12"/>
  <c r="O441" i="12"/>
  <c r="N441" i="12"/>
  <c r="N437" i="12"/>
  <c r="O437" i="12"/>
  <c r="N433" i="12"/>
  <c r="O433" i="12"/>
  <c r="N429" i="12"/>
  <c r="O429" i="12"/>
  <c r="O425" i="12"/>
  <c r="N425" i="12"/>
  <c r="N421" i="12"/>
  <c r="O421" i="12"/>
  <c r="N417" i="12"/>
  <c r="O417" i="12"/>
  <c r="N413" i="12"/>
  <c r="O413" i="12"/>
  <c r="O409" i="12"/>
  <c r="N409" i="12"/>
  <c r="N405" i="12"/>
  <c r="O405" i="12"/>
  <c r="N401" i="12"/>
  <c r="O401" i="12"/>
  <c r="N397" i="12"/>
  <c r="O397" i="12"/>
  <c r="O393" i="12"/>
  <c r="N393" i="12"/>
  <c r="N389" i="12"/>
  <c r="O389" i="12"/>
  <c r="N385" i="12"/>
  <c r="O385" i="12"/>
  <c r="N381" i="12"/>
  <c r="O381" i="12"/>
  <c r="O377" i="12"/>
  <c r="N377" i="12"/>
  <c r="N373" i="12"/>
  <c r="O373" i="12"/>
  <c r="N369" i="12"/>
  <c r="O369" i="12"/>
  <c r="N365" i="12"/>
  <c r="O365" i="12"/>
  <c r="O361" i="12"/>
  <c r="N361" i="12"/>
  <c r="N357" i="12"/>
  <c r="O357" i="12"/>
  <c r="N353" i="12"/>
  <c r="O353" i="12"/>
  <c r="N349" i="12"/>
  <c r="O349" i="12"/>
  <c r="N345" i="12"/>
  <c r="O345" i="12"/>
  <c r="N341" i="12"/>
  <c r="O341" i="12"/>
  <c r="O337" i="12"/>
  <c r="N337" i="12"/>
  <c r="O333" i="12"/>
  <c r="N333" i="12"/>
  <c r="O328" i="12"/>
  <c r="N328" i="12"/>
  <c r="N324" i="12"/>
  <c r="O324" i="12"/>
  <c r="O320" i="12"/>
  <c r="N320" i="12"/>
  <c r="O316" i="12"/>
  <c r="N316" i="12"/>
  <c r="O312" i="12"/>
  <c r="N312" i="12"/>
  <c r="N308" i="12"/>
  <c r="O308" i="12"/>
  <c r="O304" i="12"/>
  <c r="N304" i="12"/>
  <c r="O300" i="12"/>
  <c r="N300" i="12"/>
  <c r="O296" i="12"/>
  <c r="N296" i="12"/>
  <c r="N292" i="12"/>
  <c r="O292" i="12"/>
  <c r="O288" i="12"/>
  <c r="N288" i="12"/>
  <c r="O284" i="12"/>
  <c r="N284" i="12"/>
  <c r="O280" i="12"/>
  <c r="N280" i="12"/>
  <c r="N276" i="12"/>
  <c r="O276" i="12"/>
  <c r="O271" i="12"/>
  <c r="N271" i="12"/>
  <c r="O267" i="12"/>
  <c r="N267" i="12"/>
  <c r="O263" i="12"/>
  <c r="N263" i="12"/>
  <c r="N259" i="12"/>
  <c r="O259" i="12"/>
  <c r="O255" i="12"/>
  <c r="N255" i="12"/>
  <c r="O251" i="12"/>
  <c r="N251" i="12"/>
  <c r="O247" i="12"/>
  <c r="N247" i="12"/>
  <c r="N243" i="12"/>
  <c r="O243" i="12"/>
  <c r="O239" i="12"/>
  <c r="N239" i="12"/>
  <c r="O235" i="12"/>
  <c r="N235" i="12"/>
  <c r="O231" i="12"/>
  <c r="N231" i="12"/>
  <c r="N227" i="12"/>
  <c r="O227" i="12"/>
  <c r="O223" i="12"/>
  <c r="N223" i="12"/>
  <c r="O219" i="12"/>
  <c r="N219" i="12"/>
  <c r="O215" i="12"/>
  <c r="N215" i="12"/>
  <c r="N211" i="12"/>
  <c r="O211" i="12"/>
  <c r="O207" i="12"/>
  <c r="N207" i="12"/>
  <c r="O203" i="12"/>
  <c r="N203" i="12"/>
  <c r="O199" i="12"/>
  <c r="N199" i="12"/>
  <c r="N195" i="12"/>
  <c r="O195" i="12"/>
  <c r="O191" i="12"/>
  <c r="N191" i="12"/>
  <c r="O187" i="12"/>
  <c r="N187" i="12"/>
  <c r="O183" i="12"/>
  <c r="N183" i="12"/>
  <c r="O178" i="12"/>
  <c r="N178" i="12"/>
  <c r="N169" i="12"/>
  <c r="O169" i="12"/>
  <c r="O165" i="12"/>
  <c r="N165" i="12"/>
  <c r="N161" i="12"/>
  <c r="O161" i="12"/>
  <c r="O157" i="12"/>
  <c r="N157" i="12"/>
  <c r="N153" i="12"/>
  <c r="O153" i="12"/>
  <c r="N149" i="12"/>
  <c r="O149" i="12"/>
  <c r="N144" i="12"/>
  <c r="O144" i="12"/>
  <c r="N140" i="12"/>
  <c r="O140" i="12"/>
  <c r="N136" i="12"/>
  <c r="O136" i="12"/>
  <c r="N132" i="12"/>
  <c r="O132" i="12"/>
  <c r="N128" i="12"/>
  <c r="O128" i="12"/>
  <c r="N123" i="12"/>
  <c r="O123" i="12"/>
  <c r="N119" i="12"/>
  <c r="O119" i="12"/>
  <c r="N115" i="12"/>
  <c r="O115" i="12"/>
  <c r="N111" i="12"/>
  <c r="O111" i="12"/>
  <c r="N107" i="12"/>
  <c r="O107" i="12"/>
  <c r="N103" i="12"/>
  <c r="O103" i="12"/>
  <c r="N99" i="12"/>
  <c r="O99" i="12"/>
  <c r="N95" i="12"/>
  <c r="O95" i="12"/>
  <c r="N91" i="12"/>
  <c r="O91" i="12"/>
  <c r="N87" i="12"/>
  <c r="O87" i="12"/>
  <c r="N83" i="12"/>
  <c r="O83" i="12"/>
  <c r="N79" i="12"/>
  <c r="O79" i="12"/>
  <c r="N75" i="12"/>
  <c r="O75" i="12"/>
  <c r="N71" i="12"/>
  <c r="O71" i="12"/>
  <c r="N67" i="12"/>
  <c r="O67" i="12"/>
  <c r="N63" i="12"/>
  <c r="O63" i="12"/>
  <c r="N59" i="12"/>
  <c r="O59" i="12"/>
  <c r="N55" i="12"/>
  <c r="O55" i="12"/>
  <c r="N51" i="12"/>
  <c r="O51" i="12"/>
  <c r="N47" i="12"/>
  <c r="O47" i="12"/>
  <c r="N43" i="12"/>
  <c r="O43" i="12"/>
  <c r="N39" i="12"/>
  <c r="O39" i="12"/>
  <c r="N35" i="12"/>
  <c r="O35" i="12"/>
  <c r="N31" i="12"/>
  <c r="O31" i="12"/>
  <c r="N27" i="12"/>
  <c r="O27" i="12"/>
  <c r="N23" i="12"/>
  <c r="O23" i="12"/>
  <c r="N19" i="12"/>
  <c r="O19" i="12"/>
  <c r="N15" i="12"/>
  <c r="O15" i="12"/>
  <c r="O10" i="12"/>
  <c r="N10" i="12"/>
  <c r="N145" i="12"/>
  <c r="O145" i="12"/>
  <c r="N173" i="12"/>
  <c r="O173" i="12"/>
  <c r="N444" i="12"/>
  <c r="O444" i="12"/>
  <c r="O440" i="12"/>
  <c r="N440" i="12"/>
  <c r="O436" i="12"/>
  <c r="N436" i="12"/>
  <c r="N432" i="12"/>
  <c r="O432" i="12"/>
  <c r="N428" i="12"/>
  <c r="O428" i="12"/>
  <c r="O424" i="12"/>
  <c r="N424" i="12"/>
  <c r="O420" i="12"/>
  <c r="N420" i="12"/>
  <c r="N416" i="12"/>
  <c r="O416" i="12"/>
  <c r="N412" i="12"/>
  <c r="O412" i="12"/>
  <c r="O408" i="12"/>
  <c r="N408" i="12"/>
  <c r="O404" i="12"/>
  <c r="N404" i="12"/>
  <c r="N400" i="12"/>
  <c r="O400" i="12"/>
  <c r="N396" i="12"/>
  <c r="O396" i="12"/>
  <c r="O392" i="12"/>
  <c r="N392" i="12"/>
  <c r="O388" i="12"/>
  <c r="N388" i="12"/>
  <c r="N384" i="12"/>
  <c r="O384" i="12"/>
  <c r="N380" i="12"/>
  <c r="O380" i="12"/>
  <c r="O376" i="12"/>
  <c r="N376" i="12"/>
  <c r="O372" i="12"/>
  <c r="N372" i="12"/>
  <c r="N368" i="12"/>
  <c r="O368" i="12"/>
  <c r="N364" i="12"/>
  <c r="O364" i="12"/>
  <c r="O360" i="12"/>
  <c r="N360" i="12"/>
  <c r="O356" i="12"/>
  <c r="N356" i="12"/>
  <c r="N352" i="12"/>
  <c r="O352" i="12"/>
  <c r="N348" i="12"/>
  <c r="O348" i="12"/>
  <c r="O344" i="12"/>
  <c r="N344" i="12"/>
  <c r="N340" i="12"/>
  <c r="O340" i="12"/>
  <c r="N336" i="12"/>
  <c r="O336" i="12"/>
  <c r="N332" i="12"/>
  <c r="O332" i="12"/>
  <c r="O327" i="12"/>
  <c r="N327" i="12"/>
  <c r="N323" i="12"/>
  <c r="O323" i="12"/>
  <c r="N319" i="12"/>
  <c r="O319" i="12"/>
  <c r="O315" i="12"/>
  <c r="N315" i="12"/>
  <c r="N311" i="12"/>
  <c r="O311" i="12"/>
  <c r="O307" i="12"/>
  <c r="N307" i="12"/>
  <c r="N303" i="12"/>
  <c r="O303" i="12"/>
  <c r="N299" i="12"/>
  <c r="O299" i="12"/>
  <c r="N295" i="12"/>
  <c r="O295" i="12"/>
  <c r="O291" i="12"/>
  <c r="N291" i="12"/>
  <c r="N287" i="12"/>
  <c r="O287" i="12"/>
  <c r="N283" i="12"/>
  <c r="O283" i="12"/>
  <c r="N279" i="12"/>
  <c r="O279" i="12"/>
  <c r="O275" i="12"/>
  <c r="N275" i="12"/>
  <c r="N270" i="12"/>
  <c r="O270" i="12"/>
  <c r="N266" i="12"/>
  <c r="O266" i="12"/>
  <c r="N262" i="12"/>
  <c r="O262" i="12"/>
  <c r="N258" i="12"/>
  <c r="O258" i="12"/>
  <c r="N254" i="12"/>
  <c r="O254" i="12"/>
  <c r="O250" i="12"/>
  <c r="N250" i="12"/>
  <c r="N246" i="12"/>
  <c r="O246" i="12"/>
  <c r="O242" i="12"/>
  <c r="N242" i="12"/>
  <c r="N238" i="12"/>
  <c r="O238" i="12"/>
  <c r="N234" i="12"/>
  <c r="O234" i="12"/>
  <c r="N230" i="12"/>
  <c r="O230" i="12"/>
  <c r="O226" i="12"/>
  <c r="N226" i="12"/>
  <c r="N222" i="12"/>
  <c r="O222" i="12"/>
  <c r="N218" i="12"/>
  <c r="O218" i="12"/>
  <c r="N214" i="12"/>
  <c r="O214" i="12"/>
  <c r="O210" i="12"/>
  <c r="N210" i="12"/>
  <c r="N206" i="12"/>
  <c r="O206" i="12"/>
  <c r="N202" i="12"/>
  <c r="O202" i="12"/>
  <c r="N198" i="12"/>
  <c r="O198" i="12"/>
  <c r="N194" i="12"/>
  <c r="O194" i="12"/>
  <c r="N190" i="12"/>
  <c r="O190" i="12"/>
  <c r="N186" i="12"/>
  <c r="O186" i="12"/>
  <c r="N182" i="12"/>
  <c r="O182" i="12"/>
  <c r="N176" i="12"/>
  <c r="O176" i="12"/>
  <c r="N168" i="12"/>
  <c r="O168" i="12"/>
  <c r="N164" i="12"/>
  <c r="O164" i="12"/>
  <c r="N160" i="12"/>
  <c r="O160" i="12"/>
  <c r="N156" i="12"/>
  <c r="O156" i="12"/>
  <c r="N152" i="12"/>
  <c r="O152" i="12"/>
  <c r="N148" i="12"/>
  <c r="O148" i="12"/>
  <c r="O143" i="12"/>
  <c r="N143" i="12"/>
  <c r="O139" i="12"/>
  <c r="N139" i="12"/>
  <c r="O135" i="12"/>
  <c r="N135" i="12"/>
  <c r="N131" i="12"/>
  <c r="O131" i="12"/>
  <c r="O126" i="12"/>
  <c r="N126" i="12"/>
  <c r="O122" i="12"/>
  <c r="N122" i="12"/>
  <c r="O118" i="12"/>
  <c r="N118" i="12"/>
  <c r="N114" i="12"/>
  <c r="O114" i="12"/>
  <c r="O110" i="12"/>
  <c r="N110" i="12"/>
  <c r="O106" i="12"/>
  <c r="N106" i="12"/>
  <c r="O102" i="12"/>
  <c r="N102" i="12"/>
  <c r="N98" i="12"/>
  <c r="O98" i="12"/>
  <c r="O94" i="12"/>
  <c r="N94" i="12"/>
  <c r="O90" i="12"/>
  <c r="N90" i="12"/>
  <c r="O86" i="12"/>
  <c r="N86" i="12"/>
  <c r="N82" i="12"/>
  <c r="O82" i="12"/>
  <c r="O78" i="12"/>
  <c r="N78" i="12"/>
  <c r="O74" i="12"/>
  <c r="N74" i="12"/>
  <c r="O70" i="12"/>
  <c r="N70" i="12"/>
  <c r="N66" i="12"/>
  <c r="O66" i="12"/>
  <c r="O62" i="12"/>
  <c r="N62" i="12"/>
  <c r="O58" i="12"/>
  <c r="N58" i="12"/>
  <c r="O54" i="12"/>
  <c r="N54" i="12"/>
  <c r="N50" i="12"/>
  <c r="O50" i="12"/>
  <c r="O46" i="12"/>
  <c r="N46" i="12"/>
  <c r="O42" i="12"/>
  <c r="N42" i="12"/>
  <c r="O38" i="12"/>
  <c r="N38" i="12"/>
  <c r="N34" i="12"/>
  <c r="O34" i="12"/>
  <c r="O30" i="12"/>
  <c r="N30" i="12"/>
  <c r="O26" i="12"/>
  <c r="N26" i="12"/>
  <c r="O22" i="12"/>
  <c r="N22" i="12"/>
  <c r="N18" i="12"/>
  <c r="O18" i="12"/>
  <c r="N13" i="12"/>
  <c r="O13" i="12"/>
  <c r="N9" i="12"/>
  <c r="O9" i="12"/>
  <c r="N179" i="12"/>
  <c r="O179" i="12"/>
  <c r="N177" i="12"/>
  <c r="O177" i="12"/>
  <c r="N448" i="12"/>
  <c r="O448" i="12"/>
  <c r="N443" i="12"/>
  <c r="O443" i="12"/>
  <c r="N439" i="12"/>
  <c r="O439" i="12"/>
  <c r="N435" i="12"/>
  <c r="O435" i="12"/>
  <c r="N431" i="12"/>
  <c r="O431" i="12"/>
  <c r="N427" i="12"/>
  <c r="O427" i="12"/>
  <c r="N423" i="12"/>
  <c r="O423" i="12"/>
  <c r="N419" i="12"/>
  <c r="O419" i="12"/>
  <c r="N415" i="12"/>
  <c r="O415" i="12"/>
  <c r="N411" i="12"/>
  <c r="O411" i="12"/>
  <c r="N407" i="12"/>
  <c r="O407" i="12"/>
  <c r="N403" i="12"/>
  <c r="O403" i="12"/>
  <c r="N399" i="12"/>
  <c r="O399" i="12"/>
  <c r="N395" i="12"/>
  <c r="O395" i="12"/>
  <c r="N391" i="12"/>
  <c r="O391" i="12"/>
  <c r="N387" i="12"/>
  <c r="O387" i="12"/>
  <c r="N383" i="12"/>
  <c r="O383" i="12"/>
  <c r="N379" i="12"/>
  <c r="O379" i="12"/>
  <c r="N375" i="12"/>
  <c r="O375" i="12"/>
  <c r="N371" i="12"/>
  <c r="O371" i="12"/>
  <c r="N367" i="12"/>
  <c r="O367" i="12"/>
  <c r="N363" i="12"/>
  <c r="O363" i="12"/>
  <c r="N359" i="12"/>
  <c r="O359" i="12"/>
  <c r="N355" i="12"/>
  <c r="O355" i="12"/>
  <c r="N351" i="12"/>
  <c r="O351" i="12"/>
  <c r="N347" i="12"/>
  <c r="O347" i="12"/>
  <c r="O343" i="12"/>
  <c r="N343" i="12"/>
  <c r="N339" i="12"/>
  <c r="O339" i="12"/>
  <c r="O335" i="12"/>
  <c r="N335" i="12"/>
  <c r="N326" i="12"/>
  <c r="O326" i="12"/>
  <c r="N322" i="12"/>
  <c r="O322" i="12"/>
  <c r="O318" i="12"/>
  <c r="N318" i="12"/>
  <c r="N314" i="12"/>
  <c r="O314" i="12"/>
  <c r="N310" i="12"/>
  <c r="O310" i="12"/>
  <c r="N306" i="12"/>
  <c r="O306" i="12"/>
  <c r="N302" i="12"/>
  <c r="O302" i="12"/>
  <c r="N298" i="12"/>
  <c r="O298" i="12"/>
  <c r="O294" i="12"/>
  <c r="N294" i="12"/>
  <c r="N290" i="12"/>
  <c r="O290" i="12"/>
  <c r="O286" i="12"/>
  <c r="N286" i="12"/>
  <c r="N282" i="12"/>
  <c r="O282" i="12"/>
  <c r="N278" i="12"/>
  <c r="O278" i="12"/>
  <c r="N274" i="12"/>
  <c r="O274" i="12"/>
  <c r="O269" i="12"/>
  <c r="N269" i="12"/>
  <c r="N265" i="12"/>
  <c r="O265" i="12"/>
  <c r="N261" i="12"/>
  <c r="O261" i="12"/>
  <c r="N257" i="12"/>
  <c r="O257" i="12"/>
  <c r="O253" i="12"/>
  <c r="N253" i="12"/>
  <c r="N249" i="12"/>
  <c r="O249" i="12"/>
  <c r="N245" i="12"/>
  <c r="O245" i="12"/>
  <c r="O241" i="12"/>
  <c r="N241" i="12"/>
  <c r="N237" i="12"/>
  <c r="O237" i="12"/>
  <c r="N233" i="12"/>
  <c r="O233" i="12"/>
  <c r="O229" i="12"/>
  <c r="N229" i="12"/>
  <c r="N225" i="12"/>
  <c r="O225" i="12"/>
  <c r="O221" i="12"/>
  <c r="N221" i="12"/>
  <c r="N217" i="12"/>
  <c r="O217" i="12"/>
  <c r="N213" i="12"/>
  <c r="O213" i="12"/>
  <c r="N209" i="12"/>
  <c r="O209" i="12"/>
  <c r="O205" i="12"/>
  <c r="N205" i="12"/>
  <c r="N201" i="12"/>
  <c r="O201" i="12"/>
  <c r="N197" i="12"/>
  <c r="O197" i="12"/>
  <c r="N193" i="12"/>
  <c r="O193" i="12"/>
  <c r="O189" i="12"/>
  <c r="N189" i="12"/>
  <c r="N185" i="12"/>
  <c r="O185" i="12"/>
  <c r="N181" i="12"/>
  <c r="O181" i="12"/>
  <c r="N174" i="12"/>
  <c r="O174" i="12"/>
  <c r="O167" i="12"/>
  <c r="N167" i="12"/>
  <c r="N163" i="12"/>
  <c r="O163" i="12"/>
  <c r="O159" i="12"/>
  <c r="N159" i="12"/>
  <c r="O155" i="12"/>
  <c r="N155" i="12"/>
  <c r="O151" i="12"/>
  <c r="N151" i="12"/>
  <c r="N147" i="12"/>
  <c r="O147" i="12"/>
  <c r="N142" i="12"/>
  <c r="O142" i="12"/>
  <c r="N138" i="12"/>
  <c r="O138" i="12"/>
  <c r="N134" i="12"/>
  <c r="O134" i="12"/>
  <c r="N130" i="12"/>
  <c r="O130" i="12"/>
  <c r="N125" i="12"/>
  <c r="O125" i="12"/>
  <c r="O121" i="12"/>
  <c r="N121" i="12"/>
  <c r="N117" i="12"/>
  <c r="O117" i="12"/>
  <c r="O113" i="12"/>
  <c r="N113" i="12"/>
  <c r="N109" i="12"/>
  <c r="O109" i="12"/>
  <c r="N105" i="12"/>
  <c r="O105" i="12"/>
  <c r="N101" i="12"/>
  <c r="O101" i="12"/>
  <c r="O97" i="12"/>
  <c r="N97" i="12"/>
  <c r="N93" i="12"/>
  <c r="O93" i="12"/>
  <c r="N89" i="12"/>
  <c r="O89" i="12"/>
  <c r="N85" i="12"/>
  <c r="O85" i="12"/>
  <c r="O81" i="12"/>
  <c r="N81" i="12"/>
  <c r="N77" i="12"/>
  <c r="O77" i="12"/>
  <c r="N73" i="12"/>
  <c r="O73" i="12"/>
  <c r="N69" i="12"/>
  <c r="O69" i="12"/>
  <c r="N65" i="12"/>
  <c r="O65" i="12"/>
  <c r="N61" i="12"/>
  <c r="O61" i="12"/>
  <c r="O57" i="12"/>
  <c r="N57" i="12"/>
  <c r="N53" i="12"/>
  <c r="O53" i="12"/>
  <c r="O49" i="12"/>
  <c r="N49" i="12"/>
  <c r="N45" i="12"/>
  <c r="O45" i="12"/>
  <c r="N41" i="12"/>
  <c r="O41" i="12"/>
  <c r="N37" i="12"/>
  <c r="O37" i="12"/>
  <c r="O33" i="12"/>
  <c r="N33" i="12"/>
  <c r="N29" i="12"/>
  <c r="O29" i="12"/>
  <c r="N25" i="12"/>
  <c r="O25" i="12"/>
  <c r="N21" i="12"/>
  <c r="O21" i="12"/>
  <c r="O17" i="12"/>
  <c r="N17" i="12"/>
  <c r="O12" i="12"/>
  <c r="N12" i="12"/>
  <c r="N7" i="12"/>
  <c r="O7" i="12"/>
  <c r="O175" i="12"/>
  <c r="N175" i="12"/>
  <c r="N170" i="12"/>
  <c r="O170" i="12"/>
  <c r="O43" i="7"/>
  <c r="P43" i="7" s="1"/>
  <c r="O22" i="7"/>
  <c r="P22" i="7" s="1"/>
  <c r="R172" i="7"/>
  <c r="R6" i="7"/>
  <c r="R188" i="7"/>
  <c r="R31" i="7"/>
  <c r="R156" i="7"/>
  <c r="R137" i="7"/>
  <c r="R115" i="7"/>
  <c r="R95" i="7"/>
  <c r="R73" i="7"/>
  <c r="R204" i="7"/>
  <c r="R51" i="7"/>
  <c r="R203" i="7"/>
  <c r="R187" i="7"/>
  <c r="R171" i="7"/>
  <c r="R155" i="7"/>
  <c r="R135" i="7"/>
  <c r="R113" i="7"/>
  <c r="R91" i="7"/>
  <c r="R71" i="7"/>
  <c r="R49" i="7"/>
  <c r="R27" i="7"/>
  <c r="S14" i="7"/>
  <c r="R201" i="7"/>
  <c r="R185" i="7"/>
  <c r="R169" i="7"/>
  <c r="R153" i="7"/>
  <c r="R131" i="7"/>
  <c r="R111" i="7"/>
  <c r="R89" i="7"/>
  <c r="R67" i="7"/>
  <c r="R47" i="7"/>
  <c r="R25" i="7"/>
  <c r="R199" i="7"/>
  <c r="R183" i="7"/>
  <c r="R167" i="7"/>
  <c r="R151" i="7"/>
  <c r="R129" i="7"/>
  <c r="R107" i="7"/>
  <c r="R87" i="7"/>
  <c r="R65" i="7"/>
  <c r="R43" i="7"/>
  <c r="R23" i="7"/>
  <c r="Q17" i="7"/>
  <c r="R196" i="7"/>
  <c r="R180" i="7"/>
  <c r="R164" i="7"/>
  <c r="R147" i="7"/>
  <c r="R127" i="7"/>
  <c r="R105" i="7"/>
  <c r="R83" i="7"/>
  <c r="R63" i="7"/>
  <c r="R41" i="7"/>
  <c r="R18" i="7"/>
  <c r="R195" i="7"/>
  <c r="R179" i="7"/>
  <c r="R163" i="7"/>
  <c r="R145" i="7"/>
  <c r="R123" i="7"/>
  <c r="R103" i="7"/>
  <c r="R81" i="7"/>
  <c r="R59" i="7"/>
  <c r="R39" i="7"/>
  <c r="R16" i="7"/>
  <c r="R193" i="7"/>
  <c r="R177" i="7"/>
  <c r="R161" i="7"/>
  <c r="R143" i="7"/>
  <c r="R121" i="7"/>
  <c r="R99" i="7"/>
  <c r="R79" i="7"/>
  <c r="R57" i="7"/>
  <c r="R35" i="7"/>
  <c r="R14" i="7"/>
  <c r="R191" i="7"/>
  <c r="R175" i="7"/>
  <c r="R159" i="7"/>
  <c r="R139" i="7"/>
  <c r="R119" i="7"/>
  <c r="R97" i="7"/>
  <c r="R75" i="7"/>
  <c r="R55" i="7"/>
  <c r="R33" i="7"/>
  <c r="R10" i="7"/>
  <c r="R206" i="7"/>
  <c r="R198" i="7"/>
  <c r="R190" i="7"/>
  <c r="R182" i="7"/>
  <c r="R174" i="7"/>
  <c r="R166" i="7"/>
  <c r="R158" i="7"/>
  <c r="R150" i="7"/>
  <c r="R142" i="7"/>
  <c r="R134" i="7"/>
  <c r="R126" i="7"/>
  <c r="R118" i="7"/>
  <c r="R110" i="7"/>
  <c r="R102" i="7"/>
  <c r="R94" i="7"/>
  <c r="R86" i="7"/>
  <c r="R78" i="7"/>
  <c r="R70" i="7"/>
  <c r="R62" i="7"/>
  <c r="R54" i="7"/>
  <c r="R46" i="7"/>
  <c r="R38" i="7"/>
  <c r="R30" i="7"/>
  <c r="R21" i="7"/>
  <c r="R13" i="7"/>
  <c r="R205" i="7"/>
  <c r="R197" i="7"/>
  <c r="R189" i="7"/>
  <c r="R181" i="7"/>
  <c r="R173" i="7"/>
  <c r="R165" i="7"/>
  <c r="R157" i="7"/>
  <c r="R149" i="7"/>
  <c r="R141" i="7"/>
  <c r="R133" i="7"/>
  <c r="R125" i="7"/>
  <c r="R117" i="7"/>
  <c r="R109" i="7"/>
  <c r="R101" i="7"/>
  <c r="R93" i="7"/>
  <c r="R85" i="7"/>
  <c r="R77" i="7"/>
  <c r="R69" i="7"/>
  <c r="R61" i="7"/>
  <c r="R53" i="7"/>
  <c r="R45" i="7"/>
  <c r="R37" i="7"/>
  <c r="R29" i="7"/>
  <c r="R20" i="7"/>
  <c r="R12" i="7"/>
  <c r="R148" i="7"/>
  <c r="R140" i="7"/>
  <c r="R132" i="7"/>
  <c r="R124" i="7"/>
  <c r="R116" i="7"/>
  <c r="R108" i="7"/>
  <c r="R100" i="7"/>
  <c r="R92" i="7"/>
  <c r="R84" i="7"/>
  <c r="R76" i="7"/>
  <c r="R68" i="7"/>
  <c r="R60" i="7"/>
  <c r="R52" i="7"/>
  <c r="R44" i="7"/>
  <c r="R36" i="7"/>
  <c r="R28" i="7"/>
  <c r="R19" i="7"/>
  <c r="R11" i="7"/>
  <c r="Q20" i="7"/>
  <c r="U2" i="7"/>
  <c r="R202" i="7"/>
  <c r="R194" i="7"/>
  <c r="R186" i="7"/>
  <c r="R178" i="7"/>
  <c r="R170" i="7"/>
  <c r="R162" i="7"/>
  <c r="R154" i="7"/>
  <c r="R146" i="7"/>
  <c r="R138" i="7"/>
  <c r="R130" i="7"/>
  <c r="R122" i="7"/>
  <c r="R114" i="7"/>
  <c r="R106" i="7"/>
  <c r="R98" i="7"/>
  <c r="R90" i="7"/>
  <c r="R82" i="7"/>
  <c r="R74" i="7"/>
  <c r="R66" i="7"/>
  <c r="R58" i="7"/>
  <c r="R50" i="7"/>
  <c r="R42" i="7"/>
  <c r="R34" i="7"/>
  <c r="R26" i="7"/>
  <c r="R17" i="7"/>
  <c r="R9" i="7"/>
  <c r="R8" i="7"/>
  <c r="S10" i="7"/>
  <c r="R200" i="7"/>
  <c r="R192" i="7"/>
  <c r="R184" i="7"/>
  <c r="R176" i="7"/>
  <c r="R168" i="7"/>
  <c r="R160" i="7"/>
  <c r="R152" i="7"/>
  <c r="R144" i="7"/>
  <c r="R136" i="7"/>
  <c r="R128" i="7"/>
  <c r="R120" i="7"/>
  <c r="R112" i="7"/>
  <c r="R104" i="7"/>
  <c r="R96" i="7"/>
  <c r="R88" i="7"/>
  <c r="R80" i="7"/>
  <c r="R72" i="7"/>
  <c r="R64" i="7"/>
  <c r="R56" i="7"/>
  <c r="R48" i="7"/>
  <c r="R40" i="7"/>
  <c r="R32" i="7"/>
  <c r="R24" i="7"/>
  <c r="R15" i="7"/>
  <c r="Q18" i="7"/>
  <c r="Q16" i="7"/>
  <c r="F87" i="7"/>
  <c r="J87" i="7" s="1"/>
  <c r="S13" i="7"/>
  <c r="F47" i="7"/>
  <c r="N47" i="7" s="1"/>
  <c r="S7" i="7"/>
  <c r="S6" i="7"/>
  <c r="O42" i="7"/>
  <c r="P42" i="7" s="1"/>
  <c r="O12" i="7"/>
  <c r="P12" i="7" s="1"/>
  <c r="S12" i="7"/>
  <c r="O13" i="7"/>
  <c r="P13" i="7" s="1"/>
  <c r="S15" i="7"/>
  <c r="O7" i="7"/>
  <c r="P7" i="7" s="1"/>
  <c r="O8" i="7"/>
  <c r="P8" i="7" s="1"/>
  <c r="O6" i="7"/>
  <c r="P6" i="7" s="1"/>
  <c r="O39" i="7"/>
  <c r="P39" i="7" s="1"/>
  <c r="O80" i="7"/>
  <c r="O10" i="7"/>
  <c r="P10" i="7" s="1"/>
  <c r="O25" i="7"/>
  <c r="P25" i="7" s="1"/>
  <c r="O38" i="7"/>
  <c r="P38" i="7" s="1"/>
  <c r="O15" i="7"/>
  <c r="P15" i="7" s="1"/>
  <c r="O29" i="7"/>
  <c r="P29" i="7" s="1"/>
  <c r="O19" i="7"/>
  <c r="P19" i="7" s="1"/>
  <c r="O34" i="7"/>
  <c r="P34" i="7" s="1"/>
  <c r="N80" i="7"/>
  <c r="O93" i="7"/>
  <c r="O5" i="7"/>
  <c r="P5" i="7" s="1"/>
  <c r="O11" i="7"/>
  <c r="P11" i="7" s="1"/>
  <c r="O16" i="7"/>
  <c r="P16" i="7" s="1"/>
  <c r="O20" i="7"/>
  <c r="P20" i="7" s="1"/>
  <c r="O30" i="7"/>
  <c r="P30" i="7" s="1"/>
  <c r="O35" i="7"/>
  <c r="P35" i="7" s="1"/>
  <c r="O40" i="7"/>
  <c r="P40" i="7" s="1"/>
  <c r="O17" i="7"/>
  <c r="P17" i="7" s="1"/>
  <c r="O21" i="7"/>
  <c r="P21" i="7" s="1"/>
  <c r="O27" i="7"/>
  <c r="P27" i="7" s="1"/>
  <c r="O31" i="7"/>
  <c r="P31" i="7" s="1"/>
  <c r="O36" i="7"/>
  <c r="P36" i="7" s="1"/>
  <c r="O41" i="7"/>
  <c r="P41" i="7" s="1"/>
  <c r="O9" i="7"/>
  <c r="P9" i="7" s="1"/>
  <c r="O14" i="7"/>
  <c r="P14" i="7" s="1"/>
  <c r="O18" i="7"/>
  <c r="P18" i="7" s="1"/>
  <c r="O24" i="7"/>
  <c r="P24" i="7" s="1"/>
  <c r="O28" i="7"/>
  <c r="P28" i="7" s="1"/>
  <c r="O33" i="7"/>
  <c r="P33" i="7" s="1"/>
  <c r="O37" i="7"/>
  <c r="P37" i="7" s="1"/>
  <c r="G76" i="1"/>
  <c r="F70" i="7" s="1"/>
  <c r="F51" i="7"/>
  <c r="G51" i="7" s="1"/>
  <c r="S5" i="7"/>
  <c r="R5" i="7"/>
  <c r="F78" i="7"/>
  <c r="G78" i="7" s="1"/>
  <c r="N93" i="7"/>
  <c r="G80" i="7"/>
  <c r="U37" i="1" l="1" a="1"/>
  <c r="U37" i="1" s="1"/>
  <c r="O37" i="1" a="1"/>
  <c r="O37" i="1" s="1"/>
  <c r="T35" i="1" a="1"/>
  <c r="T35" i="1" s="1"/>
  <c r="P37" i="1" a="1"/>
  <c r="P37" i="1" s="1"/>
  <c r="O36" i="1" a="1"/>
  <c r="O36" i="1" s="1"/>
  <c r="T37" i="1" a="1"/>
  <c r="T37" i="1" s="1"/>
  <c r="V37" i="1" a="1"/>
  <c r="V37" i="1" s="1"/>
  <c r="P33" i="1" a="1"/>
  <c r="P33" i="1" s="1"/>
  <c r="S37" i="1" a="1"/>
  <c r="S37" i="1" s="1"/>
  <c r="U34" i="1" a="1"/>
  <c r="U34" i="1" s="1"/>
  <c r="T36" i="1" a="1"/>
  <c r="T36" i="1" s="1"/>
  <c r="S35" i="1" a="1"/>
  <c r="S35" i="1" s="1"/>
  <c r="S36" i="1" a="1"/>
  <c r="S36" i="1" s="1"/>
  <c r="V35" i="1" a="1"/>
  <c r="V35" i="1" s="1"/>
  <c r="V36" i="1" a="1"/>
  <c r="V36" i="1" s="1"/>
  <c r="U35" i="1" a="1"/>
  <c r="U35" i="1" s="1"/>
  <c r="U36" i="1" a="1"/>
  <c r="U36" i="1" s="1"/>
  <c r="Q35" i="1" a="1"/>
  <c r="Q35" i="1" s="1"/>
  <c r="O35" i="1" a="1"/>
  <c r="O35" i="1" s="1"/>
  <c r="P36" i="1" a="1"/>
  <c r="P36" i="1" s="1"/>
  <c r="O33" i="1" a="1"/>
  <c r="O33" i="1" s="1"/>
  <c r="Q36" i="1" a="1"/>
  <c r="Q36" i="1" s="1"/>
  <c r="P35" i="1" a="1"/>
  <c r="P35" i="1" s="1"/>
  <c r="Q37" i="1" a="1"/>
  <c r="Q37" i="1" s="1"/>
  <c r="F37" i="1" s="1"/>
  <c r="S34" i="1" a="1"/>
  <c r="S34" i="1" s="1"/>
  <c r="V34" i="1" a="1"/>
  <c r="V34" i="1" s="1"/>
  <c r="T34" i="1" a="1"/>
  <c r="T34" i="1" s="1"/>
  <c r="Q34" i="1" a="1"/>
  <c r="Q34" i="1" s="1"/>
  <c r="P34" i="1" a="1"/>
  <c r="P34" i="1" s="1"/>
  <c r="O34" i="1" a="1"/>
  <c r="O34" i="1" s="1"/>
  <c r="J34" i="12"/>
  <c r="E72" i="7"/>
  <c r="Q33" i="1" a="1"/>
  <c r="Q33" i="1" s="1"/>
  <c r="S33" i="1" a="1"/>
  <c r="S33" i="1" s="1"/>
  <c r="U33" i="1" a="1"/>
  <c r="U33" i="1" s="1"/>
  <c r="T33" i="1" a="1"/>
  <c r="T33" i="1" s="1"/>
  <c r="V33" i="1" a="1"/>
  <c r="V33" i="1" s="1"/>
  <c r="E33" i="7"/>
  <c r="E74" i="7"/>
  <c r="G80" i="1"/>
  <c r="F35" i="1"/>
  <c r="E35" i="7"/>
  <c r="G79" i="1"/>
  <c r="F73" i="7" s="1"/>
  <c r="N73" i="7" s="1"/>
  <c r="E34" i="7"/>
  <c r="K5" i="7"/>
  <c r="G47" i="7"/>
  <c r="G87" i="7"/>
  <c r="N87" i="7"/>
  <c r="G70" i="7"/>
  <c r="P93" i="7"/>
  <c r="N70" i="7"/>
  <c r="Q93" i="7"/>
  <c r="I53" i="7"/>
  <c r="I52" i="7"/>
  <c r="C62" i="7"/>
  <c r="B62" i="7"/>
  <c r="B61" i="7"/>
  <c r="B60" i="7"/>
  <c r="B59" i="7"/>
  <c r="B58" i="7"/>
  <c r="B57" i="7"/>
  <c r="B56" i="7"/>
  <c r="C55" i="7"/>
  <c r="B55" i="7"/>
  <c r="C54" i="7"/>
  <c r="B54" i="7"/>
  <c r="C53" i="7"/>
  <c r="B53" i="7"/>
  <c r="C52" i="7"/>
  <c r="B52" i="7"/>
  <c r="C51" i="7"/>
  <c r="B51" i="7"/>
  <c r="C50" i="7"/>
  <c r="B50" i="7"/>
  <c r="C49" i="7"/>
  <c r="B49" i="7"/>
  <c r="C48" i="7"/>
  <c r="B48" i="7"/>
  <c r="C46" i="7"/>
  <c r="B46" i="7"/>
  <c r="C45" i="7"/>
  <c r="B45" i="7"/>
  <c r="I31" i="7"/>
  <c r="I30" i="7"/>
  <c r="I29" i="7"/>
  <c r="I28" i="7"/>
  <c r="I27" i="7"/>
  <c r="I25"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40" i="7"/>
  <c r="C40" i="7"/>
  <c r="B41" i="7"/>
  <c r="C41" i="7"/>
  <c r="B43" i="7"/>
  <c r="C43" i="7"/>
  <c r="C24" i="7"/>
  <c r="B24" i="7"/>
  <c r="E25" i="7"/>
  <c r="E26" i="7"/>
  <c r="E32" i="7"/>
  <c r="E36" i="7"/>
  <c r="E37" i="7"/>
  <c r="E38" i="7"/>
  <c r="Q38" i="7" s="1"/>
  <c r="E40" i="7"/>
  <c r="Q40" i="7" s="1"/>
  <c r="E41" i="7"/>
  <c r="Q41" i="7" s="1"/>
  <c r="E43" i="7"/>
  <c r="Q43" i="7" s="1"/>
  <c r="I20" i="7"/>
  <c r="I19" i="7"/>
  <c r="I18" i="7"/>
  <c r="I17" i="7"/>
  <c r="I16" i="7"/>
  <c r="I15" i="7"/>
  <c r="E21" i="7"/>
  <c r="Q21" i="7" s="1"/>
  <c r="D97" i="1"/>
  <c r="D91" i="7" s="1"/>
  <c r="D92" i="1"/>
  <c r="D86" i="7" s="1"/>
  <c r="D91" i="1"/>
  <c r="D85" i="7" s="1"/>
  <c r="D89" i="1"/>
  <c r="D83" i="7" s="1"/>
  <c r="T12" i="1"/>
  <c r="S12" i="1"/>
  <c r="R12" i="1"/>
  <c r="Q12" i="1"/>
  <c r="P12" i="1"/>
  <c r="P11" i="1"/>
  <c r="D86" i="1"/>
  <c r="D80" i="7" s="1"/>
  <c r="D84" i="1"/>
  <c r="D78" i="7" s="1"/>
  <c r="AK4" i="1"/>
  <c r="R11" i="1"/>
  <c r="S9" i="1"/>
  <c r="Q11" i="1"/>
  <c r="G77" i="1"/>
  <c r="D76" i="7"/>
  <c r="D75" i="7"/>
  <c r="D74" i="7"/>
  <c r="D73" i="7"/>
  <c r="D72" i="7"/>
  <c r="D77" i="1"/>
  <c r="D71" i="7" s="1"/>
  <c r="F59" i="7"/>
  <c r="D65" i="1"/>
  <c r="D59" i="7" s="1"/>
  <c r="D57" i="1"/>
  <c r="D51" i="7" s="1"/>
  <c r="AK2" i="1"/>
  <c r="D37" i="7"/>
  <c r="D36" i="7"/>
  <c r="D35" i="7"/>
  <c r="D34" i="7"/>
  <c r="D33" i="7"/>
  <c r="D31" i="7"/>
  <c r="D30" i="7"/>
  <c r="D38" i="1"/>
  <c r="D32" i="7" s="1"/>
  <c r="D32" i="1"/>
  <c r="D26" i="7" s="1"/>
  <c r="R10" i="1"/>
  <c r="R9" i="1"/>
  <c r="Q9" i="1"/>
  <c r="R8" i="1"/>
  <c r="Q8" i="1"/>
  <c r="P8" i="1"/>
  <c r="FQ7" i="1"/>
  <c r="FP7" i="1"/>
  <c r="FO7" i="1"/>
  <c r="FN7" i="1"/>
  <c r="FM7" i="1"/>
  <c r="FL7" i="1"/>
  <c r="FK7" i="1"/>
  <c r="FJ7" i="1"/>
  <c r="FI7" i="1"/>
  <c r="FH7" i="1"/>
  <c r="FG7" i="1"/>
  <c r="FF7" i="1"/>
  <c r="FE7" i="1"/>
  <c r="FD7" i="1"/>
  <c r="FC7" i="1"/>
  <c r="FB7" i="1"/>
  <c r="FA7" i="1"/>
  <c r="EZ7" i="1"/>
  <c r="EY7" i="1"/>
  <c r="EX7" i="1"/>
  <c r="EW7" i="1"/>
  <c r="EV7" i="1"/>
  <c r="EU7" i="1"/>
  <c r="ET7" i="1"/>
  <c r="ES7" i="1"/>
  <c r="ER7" i="1"/>
  <c r="EQ7" i="1"/>
  <c r="EP7" i="1"/>
  <c r="EO7" i="1"/>
  <c r="EN7" i="1"/>
  <c r="EM7" i="1"/>
  <c r="EL7" i="1"/>
  <c r="EK7" i="1"/>
  <c r="EJ7" i="1"/>
  <c r="EI7" i="1"/>
  <c r="EH7" i="1"/>
  <c r="EG7" i="1"/>
  <c r="EF7" i="1"/>
  <c r="EE7" i="1"/>
  <c r="ED7" i="1"/>
  <c r="EC7" i="1"/>
  <c r="EB7" i="1"/>
  <c r="EA7" i="1"/>
  <c r="DZ7" i="1"/>
  <c r="DY7" i="1"/>
  <c r="DX7" i="1"/>
  <c r="DW7" i="1"/>
  <c r="DV7" i="1"/>
  <c r="DU7" i="1"/>
  <c r="DT7" i="1"/>
  <c r="DS7" i="1"/>
  <c r="DR7" i="1"/>
  <c r="DQ7" i="1"/>
  <c r="DP7" i="1"/>
  <c r="DO7" i="1"/>
  <c r="DN7" i="1"/>
  <c r="DM7" i="1"/>
  <c r="DL7" i="1"/>
  <c r="DK7" i="1"/>
  <c r="DJ7" i="1"/>
  <c r="DI7" i="1"/>
  <c r="DH7" i="1"/>
  <c r="DG7" i="1"/>
  <c r="DF7" i="1"/>
  <c r="DE7" i="1"/>
  <c r="DD7" i="1"/>
  <c r="DC7" i="1"/>
  <c r="DB7" i="1"/>
  <c r="DA7" i="1"/>
  <c r="CZ7" i="1"/>
  <c r="CY7" i="1"/>
  <c r="CX7" i="1"/>
  <c r="CW7" i="1"/>
  <c r="CV7" i="1"/>
  <c r="CU7" i="1"/>
  <c r="CT7" i="1"/>
  <c r="CS7" i="1"/>
  <c r="CR7" i="1"/>
  <c r="CQ7" i="1"/>
  <c r="CP7" i="1"/>
  <c r="CO7" i="1"/>
  <c r="CN7" i="1"/>
  <c r="CM7" i="1"/>
  <c r="CL7" i="1"/>
  <c r="CK7" i="1"/>
  <c r="CJ7" i="1"/>
  <c r="CI7" i="1"/>
  <c r="CH7" i="1"/>
  <c r="CG7" i="1"/>
  <c r="CF7" i="1"/>
  <c r="CE7" i="1"/>
  <c r="CD7" i="1"/>
  <c r="CC7" i="1"/>
  <c r="CB7" i="1"/>
  <c r="CA7" i="1"/>
  <c r="BZ7" i="1"/>
  <c r="BY7" i="1"/>
  <c r="BX7" i="1"/>
  <c r="BW7" i="1"/>
  <c r="BV7" i="1"/>
  <c r="BU7" i="1"/>
  <c r="BT7" i="1"/>
  <c r="BS7" i="1"/>
  <c r="BR7" i="1"/>
  <c r="BQ7" i="1"/>
  <c r="BP7" i="1"/>
  <c r="BO7" i="1"/>
  <c r="BN7" i="1"/>
  <c r="BM7" i="1"/>
  <c r="BL7" i="1"/>
  <c r="BK7" i="1"/>
  <c r="BJ7" i="1"/>
  <c r="BI7" i="1"/>
  <c r="BH7" i="1"/>
  <c r="BG7" i="1"/>
  <c r="BF7" i="1"/>
  <c r="BE7" i="1"/>
  <c r="BD7" i="1"/>
  <c r="BC7" i="1"/>
  <c r="BB7" i="1"/>
  <c r="BA7" i="1"/>
  <c r="AZ7" i="1"/>
  <c r="AY7" i="1"/>
  <c r="AX7" i="1"/>
  <c r="AW7" i="1"/>
  <c r="AV7" i="1"/>
  <c r="AU7" i="1"/>
  <c r="AT7" i="1"/>
  <c r="AS7" i="1"/>
  <c r="AR7" i="1"/>
  <c r="AQ7" i="1"/>
  <c r="AP7" i="1"/>
  <c r="AO7" i="1"/>
  <c r="AN7" i="1"/>
  <c r="AM7" i="1"/>
  <c r="AL7" i="1"/>
  <c r="AK7" i="1"/>
  <c r="AJ7" i="1"/>
  <c r="AI7" i="1"/>
  <c r="AH7" i="1"/>
  <c r="AG7" i="1"/>
  <c r="AF7" i="1"/>
  <c r="AE7" i="1"/>
  <c r="AD7" i="1"/>
  <c r="AC7" i="1"/>
  <c r="AB7" i="1"/>
  <c r="AA7" i="1"/>
  <c r="Z7" i="1"/>
  <c r="Y7" i="1"/>
  <c r="X7" i="1"/>
  <c r="W7" i="1"/>
  <c r="V7" i="1"/>
  <c r="U7" i="1"/>
  <c r="T7" i="1"/>
  <c r="S7" i="1"/>
  <c r="R7" i="1"/>
  <c r="Q7" i="1"/>
  <c r="P7" i="1"/>
  <c r="D21" i="7"/>
  <c r="B24" i="1"/>
  <c r="D20" i="7" s="1"/>
  <c r="B23" i="1"/>
  <c r="D19" i="7" s="1"/>
  <c r="B22" i="1"/>
  <c r="D18" i="7" s="1"/>
  <c r="B21" i="1"/>
  <c r="D17" i="7" s="1"/>
  <c r="B20" i="1"/>
  <c r="D16" i="7" s="1"/>
  <c r="B21" i="4"/>
  <c r="B20" i="4"/>
  <c r="V4" i="1"/>
  <c r="AJ5" i="1"/>
  <c r="AJ4" i="1"/>
  <c r="Q30" i="7" l="1"/>
  <c r="Q31" i="7"/>
  <c r="Q29" i="7"/>
  <c r="F36" i="1"/>
  <c r="F33" i="1"/>
  <c r="F34" i="1"/>
  <c r="F74" i="7"/>
  <c r="G74" i="7" s="1"/>
  <c r="G78" i="1"/>
  <c r="F72" i="7" s="1"/>
  <c r="G72" i="7" s="1"/>
  <c r="G73" i="7"/>
  <c r="E76" i="7"/>
  <c r="G82" i="1"/>
  <c r="E75" i="7"/>
  <c r="G81" i="1"/>
  <c r="Q27" i="7"/>
  <c r="S70" i="1"/>
  <c r="Q49" i="1"/>
  <c r="Q34" i="7"/>
  <c r="Q28" i="7"/>
  <c r="Q33" i="7"/>
  <c r="Q36" i="7"/>
  <c r="Q35" i="7"/>
  <c r="Q37" i="7"/>
  <c r="G59" i="7"/>
  <c r="D29" i="7"/>
  <c r="D28" i="7"/>
  <c r="D27" i="7"/>
  <c r="N59" i="7"/>
  <c r="N51" i="7"/>
  <c r="U6" i="1"/>
  <c r="T6" i="1"/>
  <c r="S6" i="1"/>
  <c r="R6" i="1"/>
  <c r="Q6" i="1"/>
  <c r="P6" i="1"/>
  <c r="N74" i="7" l="1"/>
  <c r="F75" i="7"/>
  <c r="N75" i="7" s="1"/>
  <c r="F76" i="7"/>
  <c r="O76" i="7" s="1"/>
  <c r="N72" i="7"/>
  <c r="E28" i="7"/>
  <c r="E30" i="7"/>
  <c r="E29" i="7"/>
  <c r="E31" i="7"/>
  <c r="E27" i="7"/>
  <c r="G67" i="1"/>
  <c r="F61" i="7" s="1"/>
  <c r="G66" i="1"/>
  <c r="F60" i="7" s="1"/>
  <c r="G64" i="1"/>
  <c r="F58" i="7" s="1"/>
  <c r="G63" i="1"/>
  <c r="F57" i="7" s="1"/>
  <c r="G62" i="1"/>
  <c r="F56" i="7" s="1"/>
  <c r="G61" i="1"/>
  <c r="F55" i="7" s="1"/>
  <c r="G59" i="1"/>
  <c r="F53" i="7" s="1"/>
  <c r="G58" i="1"/>
  <c r="F52" i="7" s="1"/>
  <c r="G55" i="1"/>
  <c r="F49" i="7" s="1"/>
  <c r="G54" i="1"/>
  <c r="F48" i="7" s="1"/>
  <c r="G52" i="1"/>
  <c r="I49" i="7"/>
  <c r="I50" i="7"/>
  <c r="I51" i="7"/>
  <c r="I43" i="7"/>
  <c r="I40" i="7"/>
  <c r="I33" i="7"/>
  <c r="G75" i="7" l="1"/>
  <c r="G76" i="7"/>
  <c r="N76" i="7"/>
  <c r="P76" i="7" s="1"/>
  <c r="G57" i="7"/>
  <c r="G58" i="7"/>
  <c r="G55" i="7"/>
  <c r="G60" i="7"/>
  <c r="G56" i="7"/>
  <c r="G49" i="7"/>
  <c r="G52" i="7"/>
  <c r="G48" i="7"/>
  <c r="G53" i="7"/>
  <c r="G61" i="7"/>
  <c r="N61" i="7"/>
  <c r="N60" i="7"/>
  <c r="N58" i="7"/>
  <c r="N57" i="7"/>
  <c r="N56" i="7"/>
  <c r="N55" i="7"/>
  <c r="N53" i="7"/>
  <c r="N52" i="7"/>
  <c r="N49" i="7"/>
  <c r="N48" i="7"/>
  <c r="D49" i="1"/>
  <c r="D43" i="7" s="1"/>
  <c r="C5" i="10"/>
  <c r="B23" i="10"/>
  <c r="B22" i="10"/>
  <c r="B21" i="10"/>
  <c r="B20" i="10"/>
  <c r="B19" i="10"/>
  <c r="B18" i="10"/>
  <c r="B17" i="10"/>
  <c r="B16" i="10"/>
  <c r="B15" i="10"/>
  <c r="B14" i="10"/>
  <c r="B13" i="10"/>
  <c r="B12" i="10"/>
  <c r="B11" i="10"/>
  <c r="B10" i="10"/>
  <c r="B9" i="10"/>
  <c r="B8" i="10"/>
  <c r="B7" i="10"/>
  <c r="B6" i="10"/>
  <c r="B5" i="10"/>
  <c r="B4" i="10"/>
  <c r="B3" i="10"/>
  <c r="B2" i="10"/>
  <c r="AI4" i="1"/>
  <c r="D68" i="1"/>
  <c r="D62" i="7" s="1"/>
  <c r="D44" i="1"/>
  <c r="D38" i="7" s="1"/>
  <c r="C60" i="8"/>
  <c r="C13" i="8"/>
  <c r="B13" i="8"/>
  <c r="B60" i="8"/>
  <c r="G72" i="1"/>
  <c r="Q76" i="7" l="1"/>
  <c r="B4" i="3"/>
  <c r="G75" i="1" l="1"/>
  <c r="G69" i="7" s="1"/>
  <c r="I66" i="7" l="1"/>
  <c r="I65" i="7"/>
  <c r="I64" i="7"/>
  <c r="D72" i="1"/>
  <c r="D66" i="7" s="1"/>
  <c r="D71" i="1"/>
  <c r="D65" i="7" s="1"/>
  <c r="C10" i="8" l="1"/>
  <c r="B10" i="8"/>
  <c r="Q3" i="1" l="1"/>
  <c r="Q2" i="1"/>
  <c r="O78" i="7" l="1"/>
  <c r="O51" i="7"/>
  <c r="O47" i="7"/>
  <c r="O73" i="7"/>
  <c r="O70" i="7"/>
  <c r="O75" i="7"/>
  <c r="O59" i="7"/>
  <c r="O74" i="7"/>
  <c r="O72" i="7"/>
  <c r="O52" i="7"/>
  <c r="O55" i="7"/>
  <c r="O48" i="7"/>
  <c r="O60" i="7"/>
  <c r="O53" i="7"/>
  <c r="O56" i="7"/>
  <c r="O57" i="7"/>
  <c r="O61" i="7"/>
  <c r="O49" i="7"/>
  <c r="O58" i="7"/>
  <c r="O87" i="7"/>
  <c r="C43" i="8"/>
  <c r="B43" i="8"/>
  <c r="AH4" i="1"/>
  <c r="P75" i="7" l="1"/>
  <c r="Q75" i="7"/>
  <c r="P74" i="7"/>
  <c r="Q74" i="7"/>
  <c r="P73" i="7"/>
  <c r="Q73" i="7"/>
  <c r="Q53" i="7"/>
  <c r="P53" i="7"/>
  <c r="Q52" i="7"/>
  <c r="P52" i="7"/>
  <c r="P47" i="7"/>
  <c r="Q47" i="7"/>
  <c r="P61" i="7"/>
  <c r="Q61" i="7"/>
  <c r="Q60" i="7"/>
  <c r="P60" i="7"/>
  <c r="Q72" i="7"/>
  <c r="P72" i="7"/>
  <c r="P70" i="7"/>
  <c r="Q70" i="7"/>
  <c r="P57" i="7"/>
  <c r="Q57" i="7"/>
  <c r="Q87" i="7"/>
  <c r="P87" i="7"/>
  <c r="C18" i="8"/>
  <c r="C17" i="8"/>
  <c r="C64" i="8"/>
  <c r="C65" i="8"/>
  <c r="C63" i="8"/>
  <c r="C62" i="8"/>
  <c r="C61" i="8"/>
  <c r="C59" i="8"/>
  <c r="C57" i="8"/>
  <c r="C56" i="8"/>
  <c r="C55" i="8"/>
  <c r="C54" i="8"/>
  <c r="C53" i="8"/>
  <c r="C52" i="8"/>
  <c r="C49" i="8"/>
  <c r="C48" i="8"/>
  <c r="C47" i="8"/>
  <c r="C42" i="8"/>
  <c r="C41" i="8"/>
  <c r="C40" i="8"/>
  <c r="C39" i="8"/>
  <c r="C37" i="8"/>
  <c r="C35" i="8"/>
  <c r="C33" i="8"/>
  <c r="C32" i="8"/>
  <c r="C31" i="8"/>
  <c r="C30" i="8"/>
  <c r="C29" i="8"/>
  <c r="C28" i="8"/>
  <c r="C27" i="8"/>
  <c r="C25" i="8"/>
  <c r="C24" i="8"/>
  <c r="C22" i="8"/>
  <c r="C21" i="8"/>
  <c r="C20" i="8"/>
  <c r="C19" i="8"/>
  <c r="C46" i="8"/>
  <c r="C45" i="8"/>
  <c r="C44" i="8"/>
  <c r="C7" i="8"/>
  <c r="C8" i="8"/>
  <c r="C11" i="8"/>
  <c r="C12" i="8"/>
  <c r="C15" i="8"/>
  <c r="C16" i="8"/>
  <c r="B65" i="8"/>
  <c r="B61" i="8"/>
  <c r="B62" i="8"/>
  <c r="B63" i="8"/>
  <c r="B64" i="8"/>
  <c r="B59" i="8"/>
  <c r="B7" i="8"/>
  <c r="B8" i="8"/>
  <c r="B11" i="8"/>
  <c r="B12" i="8"/>
  <c r="B15" i="8"/>
  <c r="B16" i="8"/>
  <c r="B17" i="8"/>
  <c r="B18" i="8"/>
  <c r="B19" i="8"/>
  <c r="B20" i="8"/>
  <c r="B21" i="8"/>
  <c r="B22" i="8"/>
  <c r="B24" i="8"/>
  <c r="B25" i="8"/>
  <c r="B27" i="8"/>
  <c r="B28" i="8"/>
  <c r="B29" i="8"/>
  <c r="B30" i="8"/>
  <c r="B31" i="8"/>
  <c r="B32" i="8"/>
  <c r="B33" i="8"/>
  <c r="B35" i="8"/>
  <c r="B37" i="8"/>
  <c r="B39" i="8"/>
  <c r="B40" i="8"/>
  <c r="B41" i="8"/>
  <c r="B42" i="8"/>
  <c r="B44" i="8"/>
  <c r="B45" i="8"/>
  <c r="B46" i="8"/>
  <c r="B47" i="8"/>
  <c r="B48" i="8"/>
  <c r="B49" i="8"/>
  <c r="B50" i="8"/>
  <c r="B52" i="8"/>
  <c r="B53" i="8"/>
  <c r="B54" i="8"/>
  <c r="B55" i="8"/>
  <c r="B56" i="8"/>
  <c r="B57" i="8"/>
  <c r="C4" i="8"/>
  <c r="C6" i="8"/>
  <c r="Z3" i="1"/>
  <c r="W5" i="1"/>
  <c r="X4" i="1" s="1"/>
  <c r="Y2" i="1" l="1"/>
  <c r="G4" i="1" l="1"/>
  <c r="B69" i="1" l="1"/>
  <c r="AG4" i="1" l="1"/>
  <c r="AF4" i="1"/>
  <c r="AE4" i="1"/>
  <c r="AB4" i="1"/>
  <c r="AC4" i="1"/>
  <c r="AA2" i="1"/>
  <c r="Z5" i="1"/>
  <c r="S47" i="1" s="1"/>
  <c r="Z4" i="1"/>
  <c r="W4" i="1"/>
  <c r="AD4" i="1"/>
  <c r="Y3" i="1"/>
  <c r="U4" i="1"/>
  <c r="T4" i="1"/>
  <c r="S4" i="1"/>
  <c r="R4" i="1"/>
  <c r="Q47" i="1" s="1"/>
  <c r="T3" i="1"/>
  <c r="AD3" i="1" s="1"/>
  <c r="S3" i="1"/>
  <c r="R3" i="1"/>
  <c r="P3" i="1"/>
  <c r="AB2" i="1"/>
  <c r="R2" i="1"/>
  <c r="S2" i="1"/>
  <c r="J35" i="7"/>
  <c r="G97" i="1"/>
  <c r="F91" i="7" s="1"/>
  <c r="G92" i="1"/>
  <c r="F86" i="7" s="1"/>
  <c r="G91" i="1"/>
  <c r="F85" i="7" s="1"/>
  <c r="G89" i="1"/>
  <c r="F83" i="7" s="1"/>
  <c r="G87" i="1"/>
  <c r="F81" i="7" s="1"/>
  <c r="G85" i="1"/>
  <c r="F79" i="7" s="1"/>
  <c r="Q56" i="1" l="1"/>
  <c r="S68" i="1"/>
  <c r="Q68" i="1"/>
  <c r="F68" i="1" s="1"/>
  <c r="J25" i="7"/>
  <c r="Q25" i="7"/>
  <c r="N81" i="7"/>
  <c r="G91" i="7"/>
  <c r="O91" i="7" s="1"/>
  <c r="N91" i="7"/>
  <c r="G85" i="7"/>
  <c r="O85" i="7" s="1"/>
  <c r="N85" i="7"/>
  <c r="G83" i="7"/>
  <c r="O83" i="7" s="1"/>
  <c r="N83" i="7"/>
  <c r="G86" i="7"/>
  <c r="O86" i="7" s="1"/>
  <c r="N86" i="7"/>
  <c r="G81" i="7"/>
  <c r="O81" i="7" s="1"/>
  <c r="G79" i="7"/>
  <c r="O79" i="7" s="1"/>
  <c r="AJ3" i="1"/>
  <c r="AK3" i="1"/>
  <c r="AJ2" i="1"/>
  <c r="AC2" i="1"/>
  <c r="AE3" i="1"/>
  <c r="AD2" i="1"/>
  <c r="W2" i="1"/>
  <c r="X2" i="1" s="1"/>
  <c r="W3" i="1"/>
  <c r="AB3" i="1"/>
  <c r="AA3" i="1" s="1"/>
  <c r="Z2" i="1"/>
  <c r="AE2" i="1"/>
  <c r="AC3" i="1"/>
  <c r="U2" i="1"/>
  <c r="V2" i="1" s="1"/>
  <c r="U3" i="1"/>
  <c r="V3" i="1" s="1"/>
  <c r="E68" i="7" l="1"/>
  <c r="G74" i="1"/>
  <c r="E50" i="7"/>
  <c r="G56" i="1"/>
  <c r="E62" i="7"/>
  <c r="G68" i="1"/>
  <c r="E77" i="7"/>
  <c r="G83" i="1"/>
  <c r="G95" i="1"/>
  <c r="E89" i="7"/>
  <c r="Q83" i="7"/>
  <c r="Q81" i="7"/>
  <c r="P81" i="7"/>
  <c r="P86" i="7"/>
  <c r="P85" i="7"/>
  <c r="P91" i="7"/>
  <c r="Q85" i="7"/>
  <c r="Q86" i="7"/>
  <c r="Q91" i="7"/>
  <c r="P83" i="7"/>
  <c r="Q80" i="7"/>
  <c r="P80" i="7"/>
  <c r="AF2" i="1"/>
  <c r="AI2" i="1"/>
  <c r="AH3" i="1"/>
  <c r="AI3" i="1"/>
  <c r="Y4" i="1"/>
  <c r="X3" i="1"/>
  <c r="AG3" i="1"/>
  <c r="AF3" i="1"/>
  <c r="AH2" i="1"/>
  <c r="AG2" i="1"/>
  <c r="F68" i="7" l="1"/>
  <c r="G68" i="7" s="1"/>
  <c r="O68" i="7" s="1"/>
  <c r="F50" i="7"/>
  <c r="G50" i="7" s="1"/>
  <c r="F89" i="7"/>
  <c r="G89" i="7" s="1"/>
  <c r="O89" i="7" s="1"/>
  <c r="F77" i="7"/>
  <c r="G77" i="7" s="1"/>
  <c r="F62" i="7"/>
  <c r="N78" i="7"/>
  <c r="N79" i="7"/>
  <c r="I73" i="7"/>
  <c r="I72" i="7"/>
  <c r="I70" i="7"/>
  <c r="N50" i="7" l="1"/>
  <c r="O50" i="7"/>
  <c r="J89" i="7"/>
  <c r="N89" i="7"/>
  <c r="Q89" i="7" s="1"/>
  <c r="O77" i="7"/>
  <c r="N77" i="7"/>
  <c r="Q78" i="7"/>
  <c r="P78" i="7"/>
  <c r="Q79" i="7"/>
  <c r="P79" i="7"/>
  <c r="N62" i="7"/>
  <c r="G62" i="7"/>
  <c r="O62" i="7"/>
  <c r="J75" i="7"/>
  <c r="Q77" i="7" l="1"/>
  <c r="P89" i="7"/>
  <c r="P77" i="7"/>
  <c r="P62" i="7"/>
  <c r="Q62" i="7"/>
  <c r="I37" i="7"/>
  <c r="B6" i="8"/>
  <c r="D87" i="1" l="1"/>
  <c r="D81" i="7" s="1"/>
  <c r="D95" i="1" l="1"/>
  <c r="D89" i="7" s="1"/>
  <c r="D83" i="1" l="1"/>
  <c r="D77" i="7" s="1"/>
  <c r="D70" i="7"/>
  <c r="B12" i="4"/>
  <c r="J73" i="7" l="1"/>
  <c r="J70" i="7"/>
  <c r="J72" i="7"/>
  <c r="K23" i="7" l="1"/>
  <c r="K4" i="7"/>
  <c r="K2" i="7"/>
  <c r="B94" i="1" l="1"/>
  <c r="B96" i="1"/>
  <c r="I93" i="7" l="1"/>
  <c r="I91" i="7"/>
  <c r="I85" i="7"/>
  <c r="I83" i="7"/>
  <c r="I74" i="7"/>
  <c r="I68" i="7"/>
  <c r="I59" i="7"/>
  <c r="I58" i="7"/>
  <c r="I57" i="7"/>
  <c r="I56" i="7"/>
  <c r="I55" i="7"/>
  <c r="I54" i="7"/>
  <c r="I48" i="7"/>
  <c r="I36" i="7"/>
  <c r="I35" i="7"/>
  <c r="I34" i="7"/>
  <c r="I14" i="7"/>
  <c r="I13" i="7"/>
  <c r="I10" i="7"/>
  <c r="I9" i="7"/>
  <c r="I8" i="7"/>
  <c r="B3" i="7"/>
  <c r="J2" i="7"/>
  <c r="I2" i="7"/>
  <c r="H2" i="7"/>
  <c r="G2" i="7"/>
  <c r="F2" i="7"/>
  <c r="E2" i="7"/>
  <c r="D2" i="7"/>
  <c r="C2" i="7"/>
  <c r="B2" i="7"/>
  <c r="B100" i="1" l="1"/>
  <c r="B99" i="1"/>
  <c r="B92" i="7" s="1"/>
  <c r="B90" i="7"/>
  <c r="B88" i="7"/>
  <c r="B90" i="1"/>
  <c r="B84" i="7" s="1"/>
  <c r="B88" i="1"/>
  <c r="B82" i="7" s="1"/>
  <c r="D69" i="7"/>
  <c r="D85" i="1"/>
  <c r="D79" i="7" s="1"/>
  <c r="D74" i="1"/>
  <c r="D68" i="7" s="1"/>
  <c r="B73" i="1"/>
  <c r="B67" i="7" s="1"/>
  <c r="D70" i="1"/>
  <c r="D64" i="7" s="1"/>
  <c r="B63" i="7"/>
  <c r="D67" i="1"/>
  <c r="D61" i="7" s="1"/>
  <c r="D62" i="1"/>
  <c r="D56" i="7" s="1"/>
  <c r="D63" i="1"/>
  <c r="D57" i="7" s="1"/>
  <c r="D64" i="1"/>
  <c r="D58" i="7" s="1"/>
  <c r="D66" i="1"/>
  <c r="D60" i="7" s="1"/>
  <c r="D60" i="1"/>
  <c r="D54" i="7" s="1"/>
  <c r="D61" i="1"/>
  <c r="D55" i="7" s="1"/>
  <c r="D52" i="1"/>
  <c r="D46" i="7" s="1"/>
  <c r="D54" i="1"/>
  <c r="D48" i="7" s="1"/>
  <c r="D55" i="1"/>
  <c r="D49" i="7" s="1"/>
  <c r="D56" i="1"/>
  <c r="D50" i="7" s="1"/>
  <c r="D58" i="1"/>
  <c r="D52" i="7" s="1"/>
  <c r="D59" i="1"/>
  <c r="D53" i="7" s="1"/>
  <c r="D51" i="1"/>
  <c r="B50" i="1"/>
  <c r="B44" i="7" s="1"/>
  <c r="D47" i="1"/>
  <c r="D41" i="7" s="1"/>
  <c r="D31" i="1"/>
  <c r="D25" i="7" s="1"/>
  <c r="D46" i="1"/>
  <c r="D40" i="7" s="1"/>
  <c r="D30" i="1"/>
  <c r="D24" i="7" s="1"/>
  <c r="B29" i="1"/>
  <c r="B23" i="7" s="1"/>
  <c r="L28" i="1"/>
  <c r="J28" i="1"/>
  <c r="I28" i="1"/>
  <c r="G28" i="1"/>
  <c r="F28" i="1"/>
  <c r="D28" i="1"/>
  <c r="C28" i="1"/>
  <c r="B28" i="1"/>
  <c r="B19" i="1"/>
  <c r="B10" i="1"/>
  <c r="D6" i="7" s="1"/>
  <c r="B11" i="1"/>
  <c r="D7" i="7" s="1"/>
  <c r="B12" i="1"/>
  <c r="B13" i="1"/>
  <c r="B14" i="1"/>
  <c r="B15" i="1"/>
  <c r="B16" i="1"/>
  <c r="D12" i="7" s="1"/>
  <c r="B17" i="1"/>
  <c r="B18" i="1"/>
  <c r="B9" i="1"/>
  <c r="B8" i="1"/>
  <c r="B4" i="7" s="1"/>
  <c r="J4" i="1"/>
  <c r="B4" i="1"/>
  <c r="B4" i="8"/>
  <c r="B3" i="8"/>
  <c r="B2" i="8"/>
  <c r="C5" i="5"/>
  <c r="B7" i="5"/>
  <c r="B8" i="5"/>
  <c r="B9" i="5"/>
  <c r="S8" i="7" s="1"/>
  <c r="B10" i="5"/>
  <c r="S9" i="7" s="1"/>
  <c r="B12" i="5"/>
  <c r="S11" i="7" s="1"/>
  <c r="B13" i="5"/>
  <c r="B14" i="5"/>
  <c r="B16" i="5"/>
  <c r="B6" i="5"/>
  <c r="K24" i="7" l="1"/>
  <c r="B5" i="5"/>
  <c r="C4" i="3" l="1"/>
  <c r="F30" i="1" s="1"/>
  <c r="B2" i="3"/>
  <c r="B4" i="4"/>
  <c r="B25" i="4"/>
  <c r="B24" i="4"/>
  <c r="B23" i="4"/>
  <c r="B22" i="4"/>
  <c r="B19" i="4"/>
  <c r="B18" i="4"/>
  <c r="B17" i="4"/>
  <c r="B16" i="4"/>
  <c r="B15" i="4"/>
  <c r="B14" i="4"/>
  <c r="B11" i="4"/>
  <c r="B10" i="4"/>
  <c r="B9" i="4"/>
  <c r="B8" i="4"/>
  <c r="B7" i="4"/>
  <c r="B6" i="4"/>
  <c r="B5" i="4"/>
  <c r="E24" i="7" l="1"/>
  <c r="Q24" i="7"/>
  <c r="J24" i="7" l="1"/>
  <c r="Q51" i="7" l="1"/>
  <c r="P51" i="7"/>
  <c r="P50" i="7"/>
  <c r="Q50" i="7"/>
  <c r="Q49" i="7"/>
  <c r="P49" i="7"/>
  <c r="P48" i="7"/>
  <c r="Q48" i="7"/>
  <c r="J51" i="7"/>
  <c r="J48" i="7"/>
  <c r="J50" i="7"/>
  <c r="J52" i="7"/>
  <c r="J49" i="7"/>
  <c r="Q59" i="7" l="1"/>
  <c r="P59" i="7"/>
  <c r="J59" i="7"/>
  <c r="J74" i="7" l="1"/>
  <c r="E10" i="7"/>
  <c r="Q10" i="7" s="1"/>
  <c r="F54" i="7" l="1"/>
  <c r="H54" i="7"/>
  <c r="E46" i="7"/>
  <c r="H46" i="7"/>
  <c r="E14" i="7"/>
  <c r="Q14" i="7" s="1"/>
  <c r="E54" i="7"/>
  <c r="E15" i="7"/>
  <c r="Q15" i="7" s="1"/>
  <c r="E9" i="7"/>
  <c r="Q9" i="7" s="1"/>
  <c r="E8" i="7"/>
  <c r="Q8" i="7" s="1"/>
  <c r="E5" i="7"/>
  <c r="Q5" i="7" s="1"/>
  <c r="E11" i="7"/>
  <c r="Q11" i="7" s="1"/>
  <c r="D5" i="7"/>
  <c r="D93" i="7"/>
  <c r="D45" i="7"/>
  <c r="D15" i="7"/>
  <c r="D14" i="7"/>
  <c r="D13" i="7"/>
  <c r="D11" i="7"/>
  <c r="D10" i="7"/>
  <c r="D9" i="7"/>
  <c r="D8" i="7"/>
  <c r="J14" i="7"/>
  <c r="N68" i="7" l="1"/>
  <c r="F46" i="7"/>
  <c r="J58" i="7"/>
  <c r="G54" i="7"/>
  <c r="J68" i="7"/>
  <c r="J13" i="7"/>
  <c r="J9" i="7"/>
  <c r="N46" i="7" l="1"/>
  <c r="G46" i="7"/>
  <c r="O46" i="7" s="1"/>
  <c r="Q68" i="7"/>
  <c r="P68" i="7"/>
  <c r="Q58" i="7"/>
  <c r="P58" i="7"/>
  <c r="Q56" i="7"/>
  <c r="P56" i="7"/>
  <c r="P55" i="7"/>
  <c r="Q55" i="7"/>
  <c r="J85" i="7"/>
  <c r="J57" i="7"/>
  <c r="J46" i="7"/>
  <c r="J83" i="7"/>
  <c r="J54" i="7"/>
  <c r="J55" i="7"/>
  <c r="J86" i="7"/>
  <c r="J56" i="7"/>
  <c r="E64" i="7"/>
  <c r="Q46" i="7" l="1"/>
  <c r="F64" i="7"/>
  <c r="E66" i="7"/>
  <c r="F66" i="7" s="1"/>
  <c r="E65" i="7"/>
  <c r="F65" i="7" s="1"/>
  <c r="P46" i="7"/>
  <c r="G64" i="7" l="1"/>
  <c r="O64" i="7" s="1"/>
  <c r="G66" i="7"/>
  <c r="O66" i="7" s="1"/>
  <c r="G65" i="7"/>
  <c r="O65" i="7" s="1"/>
  <c r="N64" i="7"/>
  <c r="N65" i="7"/>
  <c r="Q64" i="7" l="1"/>
  <c r="P64" i="7"/>
  <c r="Q65" i="7"/>
  <c r="P65" i="7"/>
  <c r="N66" i="7"/>
  <c r="J64" i="7"/>
  <c r="J66" i="7"/>
  <c r="J65" i="7"/>
  <c r="P66" i="7" l="1"/>
  <c r="Q66" i="7"/>
  <c r="L2"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<sst xmlns="http://schemas.openxmlformats.org/spreadsheetml/2006/main" count="9377" uniqueCount="5484">
  <si>
    <t>Slavery &amp; Trafficking Risk Template</t>
  </si>
  <si>
    <t>sraglobal.org</t>
  </si>
  <si>
    <t>English</t>
  </si>
  <si>
    <t xml:space="preserve"> </t>
  </si>
  <si>
    <t>Manufacturing</t>
  </si>
  <si>
    <t>Agriculture</t>
  </si>
  <si>
    <t>a</t>
  </si>
  <si>
    <t>b</t>
  </si>
  <si>
    <t>c</t>
  </si>
  <si>
    <t>d</t>
  </si>
  <si>
    <t>e</t>
  </si>
  <si>
    <t>f</t>
  </si>
  <si>
    <t>g</t>
  </si>
  <si>
    <t>h</t>
  </si>
  <si>
    <t>Sector</t>
  </si>
  <si>
    <t>Good</t>
  </si>
  <si>
    <t>Bamboo</t>
  </si>
  <si>
    <t>Bananas</t>
  </si>
  <si>
    <t>Beans</t>
  </si>
  <si>
    <t>Beans (green beans)</t>
  </si>
  <si>
    <t>Beans (green, soy, yellow)</t>
  </si>
  <si>
    <t>Blueberries</t>
  </si>
  <si>
    <t>Bovines</t>
  </si>
  <si>
    <t>Brazil Nuts/Chestnuts</t>
  </si>
  <si>
    <t>Broccoli</t>
  </si>
  <si>
    <t>Cabbages</t>
  </si>
  <si>
    <t>Carrots</t>
  </si>
  <si>
    <t>Cashews</t>
  </si>
  <si>
    <t>Cattle</t>
  </si>
  <si>
    <t>Cereal Grains</t>
  </si>
  <si>
    <t>Charcoal</t>
  </si>
  <si>
    <t>Chile Peppers</t>
  </si>
  <si>
    <t>Citrus Fruits</t>
  </si>
  <si>
    <t>Cloves</t>
  </si>
  <si>
    <t>Coca (stimulant plant)</t>
  </si>
  <si>
    <t>Cocoa</t>
  </si>
  <si>
    <t>Coconuts</t>
  </si>
  <si>
    <t>Coffee</t>
  </si>
  <si>
    <t>Corn</t>
  </si>
  <si>
    <t>Cotton</t>
  </si>
  <si>
    <t>Cottonseed (hybrid)</t>
  </si>
  <si>
    <t>Cucumbers</t>
  </si>
  <si>
    <t>Cumin</t>
  </si>
  <si>
    <t>Eggplants</t>
  </si>
  <si>
    <t>Fish</t>
  </si>
  <si>
    <t>Flowers</t>
  </si>
  <si>
    <t>Fruits (Pome and Stone)</t>
  </si>
  <si>
    <t>Garlic</t>
  </si>
  <si>
    <t>Goats</t>
  </si>
  <si>
    <t>Grapes</t>
  </si>
  <si>
    <t>Hazelnuts</t>
  </si>
  <si>
    <t>Hogs</t>
  </si>
  <si>
    <t>Khat</t>
  </si>
  <si>
    <t>Khat/Miraa (stimulant plant)</t>
  </si>
  <si>
    <t>Lettuce</t>
  </si>
  <si>
    <t>Lobsters</t>
  </si>
  <si>
    <t>Manioc/Cassava</t>
  </si>
  <si>
    <t>Melons</t>
  </si>
  <si>
    <t>Nile Perch (fish)</t>
  </si>
  <si>
    <t>Oil (Palm)</t>
  </si>
  <si>
    <t>Olives</t>
  </si>
  <si>
    <t>Onions</t>
  </si>
  <si>
    <t>Palm Thatch</t>
  </si>
  <si>
    <t>Peanuts</t>
  </si>
  <si>
    <t>Pepper</t>
  </si>
  <si>
    <t>Peppers</t>
  </si>
  <si>
    <t>Pineapples</t>
  </si>
  <si>
    <t>Poppies</t>
  </si>
  <si>
    <t>Potatoes</t>
  </si>
  <si>
    <t>Poultry</t>
  </si>
  <si>
    <t>Pulses (legumes)</t>
  </si>
  <si>
    <t>Rice</t>
  </si>
  <si>
    <t>Rubber</t>
  </si>
  <si>
    <t>Sesame</t>
  </si>
  <si>
    <t>Sheep</t>
  </si>
  <si>
    <t>Shellfish</t>
  </si>
  <si>
    <t>Shrimp</t>
  </si>
  <si>
    <t>Silk Cocoons</t>
  </si>
  <si>
    <t>Sisal</t>
  </si>
  <si>
    <t>Strawberries</t>
  </si>
  <si>
    <t>Sugar Beets</t>
  </si>
  <si>
    <t>Sugarcane</t>
  </si>
  <si>
    <t>Sunflowers</t>
  </si>
  <si>
    <t>Sweet Potatoes</t>
  </si>
  <si>
    <t>Tea</t>
  </si>
  <si>
    <t>Teak</t>
  </si>
  <si>
    <t>Tilapia (fish)</t>
  </si>
  <si>
    <t>Timber</t>
  </si>
  <si>
    <t>Tobacco</t>
  </si>
  <si>
    <t>Tomatoes</t>
  </si>
  <si>
    <t>Vanilla</t>
  </si>
  <si>
    <t>Wheat</t>
  </si>
  <si>
    <t>Yerba Mate (stimulant plant)</t>
  </si>
  <si>
    <t>Alcoholic Beverages</t>
  </si>
  <si>
    <t>Artificial Flowers</t>
  </si>
  <si>
    <t>Baked Goods</t>
  </si>
  <si>
    <t>Beef</t>
  </si>
  <si>
    <t>Bidis (hand-rolled cigarettes)</t>
  </si>
  <si>
    <t>Brassware</t>
  </si>
  <si>
    <t>Bricks</t>
  </si>
  <si>
    <t>Bricks (clay)</t>
  </si>
  <si>
    <t>Carpets</t>
  </si>
  <si>
    <t>Cement</t>
  </si>
  <si>
    <t>Ceramics</t>
  </si>
  <si>
    <t>Christmas Decorations</t>
  </si>
  <si>
    <t>Dried Fish</t>
  </si>
  <si>
    <t>Electronics</t>
  </si>
  <si>
    <t>Embellished Textiles</t>
  </si>
  <si>
    <t>Fashion Accessories</t>
  </si>
  <si>
    <t>Fireworks</t>
  </si>
  <si>
    <t>Footwear</t>
  </si>
  <si>
    <t>Footwear (sandals)</t>
  </si>
  <si>
    <t>Furniture</t>
  </si>
  <si>
    <t>Furniture (steel)</t>
  </si>
  <si>
    <t>Garments</t>
  </si>
  <si>
    <t>Glass</t>
  </si>
  <si>
    <t>Glass Bangles</t>
  </si>
  <si>
    <t>Gloves</t>
  </si>
  <si>
    <t>Hair Products</t>
  </si>
  <si>
    <t>Incense (agarbatti)</t>
  </si>
  <si>
    <t>Leather</t>
  </si>
  <si>
    <t>Leather Goods</t>
  </si>
  <si>
    <t>Leather Goods/Accessories</t>
  </si>
  <si>
    <t>Locks</t>
  </si>
  <si>
    <t>Matches</t>
  </si>
  <si>
    <t>Meat</t>
  </si>
  <si>
    <t>Nails</t>
  </si>
  <si>
    <t>Polysilicon</t>
  </si>
  <si>
    <t>Pyrotechnics</t>
  </si>
  <si>
    <t>Rubber Gloves</t>
  </si>
  <si>
    <t>Silk Fabric</t>
  </si>
  <si>
    <t>Silk Thread</t>
  </si>
  <si>
    <t>Soap</t>
  </si>
  <si>
    <t>Soccer Balls</t>
  </si>
  <si>
    <t>Surgical Instruments</t>
  </si>
  <si>
    <t>Textiles</t>
  </si>
  <si>
    <t>Textiles (hand-woven)</t>
  </si>
  <si>
    <t>Textiles (jute)</t>
  </si>
  <si>
    <t>Thread/Yarn</t>
  </si>
  <si>
    <t>Tomato Products</t>
  </si>
  <si>
    <t>Toys</t>
  </si>
  <si>
    <t>Mining</t>
  </si>
  <si>
    <t>Amber</t>
  </si>
  <si>
    <t>Coal</t>
  </si>
  <si>
    <t>Cobalt ore (heterogenite)</t>
  </si>
  <si>
    <t>Copper</t>
  </si>
  <si>
    <t>Diamonds</t>
  </si>
  <si>
    <t>Emeralds</t>
  </si>
  <si>
    <t>Fluorspar (mineral)</t>
  </si>
  <si>
    <t>Gems</t>
  </si>
  <si>
    <t>Gold</t>
  </si>
  <si>
    <t>Granite</t>
  </si>
  <si>
    <t>Granite (crushed)</t>
  </si>
  <si>
    <t>Gravel (crushed stones)</t>
  </si>
  <si>
    <t>Gypsum (mineral)</t>
  </si>
  <si>
    <t>Iron</t>
  </si>
  <si>
    <t>Jade</t>
  </si>
  <si>
    <t>Mica</t>
  </si>
  <si>
    <t>Rubies</t>
  </si>
  <si>
    <t>Salt</t>
  </si>
  <si>
    <t>Sand</t>
  </si>
  <si>
    <t>Sandstone</t>
  </si>
  <si>
    <t>Sapphires</t>
  </si>
  <si>
    <t>Silver</t>
  </si>
  <si>
    <t>Stones</t>
  </si>
  <si>
    <t>Stones (limestone)</t>
  </si>
  <si>
    <t>Stones (pumice)</t>
  </si>
  <si>
    <t>Tantalum ore (coltan)</t>
  </si>
  <si>
    <t>Tanzanite (gems)</t>
  </si>
  <si>
    <t>Tin</t>
  </si>
  <si>
    <t>Tin ore (cassiterite)</t>
  </si>
  <si>
    <t>Trona (mineral)</t>
  </si>
  <si>
    <t>Tungsten ore (wolframite)</t>
  </si>
  <si>
    <t>Zinc</t>
  </si>
  <si>
    <t>Other</t>
  </si>
  <si>
    <t>Pornography</t>
  </si>
  <si>
    <t>French</t>
  </si>
  <si>
    <t>Spanish</t>
  </si>
  <si>
    <t>German</t>
  </si>
  <si>
    <t>Chinese</t>
  </si>
  <si>
    <t>Japanese</t>
  </si>
  <si>
    <t>Portugese</t>
  </si>
  <si>
    <t>English Text to be Translated</t>
  </si>
  <si>
    <t xml:space="preserve">International French </t>
  </si>
  <si>
    <t>Latin American Spanish</t>
  </si>
  <si>
    <t>Simplified Chinese</t>
  </si>
  <si>
    <t>European Portuguese</t>
  </si>
  <si>
    <t>Introduction</t>
  </si>
  <si>
    <t>Introducción</t>
  </si>
  <si>
    <t>Einleitung</t>
  </si>
  <si>
    <t>简介</t>
  </si>
  <si>
    <t>はじめに</t>
  </si>
  <si>
    <t>Introdução</t>
  </si>
  <si>
    <t>About the Slavery &amp; Trafficking Risk Template (STRT)</t>
  </si>
  <si>
    <t>À propos du Slavery &amp; Trafficking Risk Template (STRT)</t>
  </si>
  <si>
    <t>Acerca de la plantilla Slavery &amp; Trafficking Risk Template (STRT)</t>
  </si>
  <si>
    <t>Über das Slavery &amp; Trafficking Risk Template (STRT) (Vorlage zu den Risiken von Sklaverei und Menschenhandel)</t>
  </si>
  <si>
    <t>关于Slavery &amp; Trafficking Risk Template（STRT）</t>
  </si>
  <si>
    <t>Slavery &amp; Trafficking Risk Template (STRT) について</t>
  </si>
  <si>
    <t>Sobre o Slavery &amp; Trafficking Risk Template (STRT)</t>
  </si>
  <si>
    <t>The STRT is a free, open-source template used to support organizations in their anti-slavery, human trafficking and child labour compliance program. Its goal is to serve as the single standard survey for the collection and sharing of slavery, human trafficking and child labour risk and compliance-related data across supply chains. Maintained by a multi-stakeholder development committee, it meets the growing need for a standardized approach to supply chain data exchange.</t>
  </si>
  <si>
    <t xml:space="preserve">Le STRT est un modèle gratuit et open-source utilisé pour soutenir les organisations dans leur programme de conformité à l'esclavage, à la traite des êtres humains et au travail des enfants. Son objectif est de servir d'enquête standard unique pour la collecte et le partage des données relatives aux risques et à la conformité en matière d'esclavage, de traite des êtres humains et de travail des enfants dans les chaînes d'approvisionnement. Géré par un comité de développement multipartite, il répond au besoin croissant d'une approche standardisée de l'échange de données dans la chaîne d'approvisionnemente. </t>
  </si>
  <si>
    <t xml:space="preserve">La STRT es una plantilla gratuita y de código abierto que se utiliza para dar apoyo a las organizaciones en lo que respecta a sus programas de cumplimiento normativo contra la esclavitud, el tráfico de seres humanos y el trabajo infantil. Su objetivo es servir como un cuestionario único estándar para la recogida y el uso compartido de datos relacionados con la esclavitud, el tráfico de seres humanos, el trabajo infantil y la conformidad en las cadenas de suministro. Con mantenimiento por parte de un comité de desarrollo con participación múltiple, cubre la creciente necesidad de un enfoque estandarizado para el intercambio de datos de las cadenas de suministro. </t>
  </si>
  <si>
    <t xml:space="preserve">Die STRT ist eine kostenlose, als Open-Source verfügbare Vorlage, die Organisationen bei ihrem Programm zur Bekämpfung von Sklaverei, Menschenhandel und Kinderarbeit unterstützen soll. Ziel der Vorlage ist die Verwendung als einheitlicher Standard für die Erfassung und den Austausch von Daten über Risiken und die Einhaltung von Vorschriften in Bezug auf Sklaverei, Menschenhandel und Kinderarbeit innerhalb der Lieferketten. Sie wird von einem Entwicklungsausschuss mit mehreren Interessenvertretern gepflegt und entspricht dem wachsenden Bedarf an einem standardisierten Ansatz für den Datenaustausch in der Lieferkette. </t>
  </si>
  <si>
    <t>STRT 是一个免费的开源模板，用于支持各公司实施反奴役、反人口贩运和反使用童工的合规计划。其目标是作为一项单一标准的调查，用于收集和共享整条供应链中有关奴役、人口贩运和使用童工的风险以及与合规性相关的数据。它由一个多方利益相关者组成的发展委员会进行维护，满足了对于以标准化的方式进行供应链数据交换的日益增长的需求。</t>
  </si>
  <si>
    <t xml:space="preserve">STRTは、企業の奴隷、人身売買、児童労働対策コンプライアンスプログラムを支援するために使用できる、無償のオープンソーステンプレートです。サプライチェーン全体における奴隷、人身売買、児童労働のリスクとコンプライアンス関連データの収集と共有のための単一の標準的な調査として機能することを目的としています。複数のステークホルダーが参加する開発委員会によって管理され、サプライチェーンのデータ交換のための標準的なアプローチに対するニーズの高まりに応えています。 </t>
  </si>
  <si>
    <t xml:space="preserve">O STRT é um modelo gratuito, «open-source», utilizado para auxiliar as organizações nos seus programas contra a escravatura, contra o tráfico de seres humanos e contra o trabalho infantil. O STRT destina-se a servir como um questionário padronizado único para a recolha e partilha de dados relacionados com o risco de escravatura, tráfico de seres humanos e trabalho infantil, bem como com o cumprimento das normas definidas, ao longo das cadeias logísticas. Mantido por um comité de desenvolvimento que integra vários intervenientes, satisfaz a crescente necessidade de uma abordagem padronizada para o intercâmbio de dados nas cadeias logísticas. </t>
  </si>
  <si>
    <t>Why am I completing the STRT?</t>
  </si>
  <si>
    <t>Pourquoi dois-je compléter le STRT ?</t>
  </si>
  <si>
    <t>¿Por qué debo completar la STRT?</t>
  </si>
  <si>
    <t>Warum fülle ich die STRT aus?</t>
  </si>
  <si>
    <t>为什么我要完成STRT？</t>
  </si>
  <si>
    <t>どうして私は、STRTに回答しなければならないのですか。</t>
  </si>
  <si>
    <t>Por que motivo estou a responder ao STRT?</t>
  </si>
  <si>
    <t>In all likelihood, you are completing the STRT at the request of one or more of your customers.</t>
  </si>
  <si>
    <t>De toute évidence, vous complétez le STRT sur demande de l’un, ou plusieurs, de vos clients.</t>
  </si>
  <si>
    <t>Lo más probable es que deba completar la STRT a solicitud de uno o más de sus clientes.</t>
  </si>
  <si>
    <t>Sie füllen mit großer Wahrscheinlichkeit die STRT auf Anforderung eines oder mehrerer Ihrer Kunden aus.</t>
  </si>
  <si>
    <t>您极有可能是应您的一位或多位客户请求而需完成STRT。</t>
  </si>
  <si>
    <t>おそらくは、貴社の取引先一社以上の要請により、STRTへの回答が必要となっています。</t>
  </si>
  <si>
    <t>Muito provavelmente, está a responder ao STRT a pedido de um ou mais dos seus clientes.</t>
  </si>
  <si>
    <t>How does the STRT work?</t>
  </si>
  <si>
    <t>Comment fonctionne le STRT ?</t>
  </si>
  <si>
    <t>¿Cómo funciona la STRT?</t>
  </si>
  <si>
    <t>Wie funktioniert die STRT?</t>
  </si>
  <si>
    <t>STRT如何运用？</t>
  </si>
  <si>
    <t>STRTのしくみはどうなっていますか？</t>
  </si>
  <si>
    <t>Como é que o STRT funciona?</t>
  </si>
  <si>
    <t>The STRT facilitates easy and efficient data exchange throughout supply chains. It enables suppliers to share data on their practices, policies and procedures with their customers. It also enables organizations, like your customers, to satisfy their internal (and increasingly legally-mandated) due diligence commitments. If you would like to submit a comment about the STRT to the development committee, please email info@sraglobal.org.</t>
  </si>
  <si>
    <t>Le STRT facilite et améliore l’échange de données au sein de la chaîne d’approvisionnement. Il permet aux fournisseurs de partager des données relatives à leurs pratiques, politiques et procédures avec leurs clients. De même, les organisations comme celles de vos clients peuvent alors satisfaire à leurs engagements internes (et de plus en plus prévus par la Loi) en matière de diligence raisonnable. Si vous souhaitez formuler un commentaire à propos du STRT auprès du comité de développement, veuillez envoyer un e-mail à info@sraglobal.org.</t>
  </si>
  <si>
    <t>La STRT facilita el intercambio simple y eficiente de datos a lo largo de cadenas de suministros. Permite a los proveedores compartir datos sobre sus prácticas, políticas y procedimientos con sus clientes. También habilita a las organizaciones, como las de sus clientes, a satisfacer sus compromisos internos (y, cada vez más, exigidos legalmente) de diligencia debida. Si desea enviar un comentario sobre la STRT al comité de desarrollo, por favor escriba a info@sraglobal.org.</t>
  </si>
  <si>
    <t>Die STRT fördert einen einfachen und effizienten Datenaustausch in den gesamten Lieferketten. Sie ermöglicht es den Lieferanten, Daten zu ihren Praktiken, Richtlinien und Verfahren mit ihren Kunden zu teilen. Sie ermöglicht es Organisation wie Ihrem Kunden außerdem, ihre internen (und in zunehmendem Maße gesetzlich vorgeschriebenen) Sorgfaltsverpflichtungen zu erfüllen. Wenn Sie einen Kommentar über die STRT an das Entwicklungsgremium einreichen möchten, dann senden Sie eine E-Mail an info@sraglobal.org.</t>
  </si>
  <si>
    <t>STRT促进整个供应链数据方便有效地交换，让供应商与其客户分享做法、政策和流程方面的数据。STRT也让像您客户这样的公司实现其内部（以及逐渐成为法律要求的）尽职调查承诺。如果您想向开发委员会就STRT提出您的评论，请发送邮件至info@sraglobal.org。</t>
  </si>
  <si>
    <t>STRTは、サプライチェーン全体での容易で効率的なデータ交換を促進します。サプライヤーが取引先と自社の慣習、方針、手順に関するデータを共有できるようにします。貴社の取引先のような企業は、社内（およびますます厳しくなる法定)精査条件を充足することができます。STRTに関しコメントがある場合は、info@sraglobal.orgまでメールで送信してください。</t>
  </si>
  <si>
    <t>O STRT possibilita o intercâmbio fácil e eficiente de dados ao longo das cadeias logísticas. Permite aos fornecedores partilhar dados sobre as suas práticas, políticas e procedimentos com os respetivos clientes. Também permite às organizaçãos, como os seus clientes, satisfazer os seus compromissos internos (e os crescentemente impostos a nível legal) no sentido de tomarem as diligências necessárias. Caso pretenda enviar algum comentário sobre o STRT ao comité de desenvolvimento, queira fazê-lo por e-mail para info@sraglobal.org.</t>
  </si>
  <si>
    <t>What regulations and reporting frameworks does the STRT support?</t>
  </si>
  <si>
    <t>Quels sont les règlements et les cadres de rapports soutenus par le STRT ?</t>
  </si>
  <si>
    <r>
      <rPr>
        <sz val="11"/>
        <color rgb="FF000000"/>
        <rFont val="Calibri"/>
        <family val="2"/>
      </rPr>
      <t>¿Con qué reglamentos y marcos de presentación de informes brinda apoyo la STRT?</t>
    </r>
  </si>
  <si>
    <t>Welche Regeln und Meldevorschriften unterstützt die STRT?</t>
  </si>
  <si>
    <t>STRT支持何种规定和报告框架？</t>
  </si>
  <si>
    <t>STRTはどのような規則と報告の枠組みをサポートしていますか。</t>
  </si>
  <si>
    <r>
      <rPr>
        <sz val="11"/>
        <color theme="1"/>
        <rFont val="Calibri"/>
        <family val="2"/>
      </rPr>
      <t>Que regulamentos e enquadramentos de comunicação apoia o STRT?</t>
    </r>
  </si>
  <si>
    <t>Declaration Tab</t>
  </si>
  <si>
    <t>Onglet Déclaration</t>
  </si>
  <si>
    <t>Pestaña de Declaración</t>
  </si>
  <si>
    <t>Reiter „Deklaration“</t>
  </si>
  <si>
    <t>声明选项卡</t>
  </si>
  <si>
    <t>[開示] タブ</t>
  </si>
  <si>
    <t>Separador "Declaração"</t>
  </si>
  <si>
    <t>Countries Tab</t>
  </si>
  <si>
    <t>Onglet Pays</t>
  </si>
  <si>
    <t>Pestaña de Países</t>
  </si>
  <si>
    <t>Reiter „Länder“</t>
  </si>
  <si>
    <t>国家选项卡</t>
  </si>
  <si>
    <t>[国] タブ</t>
  </si>
  <si>
    <t>Separador "Países"</t>
  </si>
  <si>
    <t>Use this tab to select your organization’s countries/jurisdictions of operation as required by Question 1.</t>
  </si>
  <si>
    <t xml:space="preserve">Utilisez cet onglet pour sélectionner les pays/juridictions d'opération de votre organisation comme requis par la question 1.                </t>
  </si>
  <si>
    <t xml:space="preserve">Use esta pestaña para seleccionar los países o jurisdicciones de operación de su organización, con arreglo a la Pregunta 1.                </t>
  </si>
  <si>
    <t xml:space="preserve">Benutzen Sie diese Registerkarte zur Auswahl der Länder bzw. Gerichtsbarkeiten, in denen Ihre Organisation tätig ist, wie in Frage 1 gefordert.                </t>
  </si>
  <si>
    <t xml:space="preserve">根据问题 1 的要求，请使用此选项卡选择贵公司业务所在的国家/地区。                </t>
  </si>
  <si>
    <t xml:space="preserve">このタブを使用して、質問1で要求された貴社の運営を行っている国・管轄区域を選択してください。                </t>
  </si>
  <si>
    <t xml:space="preserve">Utilize este separador para selecionar os países/jurisdições onde a sua organização opera, conforme exigido pela Questão 1.                </t>
  </si>
  <si>
    <t>Chinese Provinces and Cities Tab</t>
  </si>
  <si>
    <t>Onglet « Provinces et villes chinoises »</t>
  </si>
  <si>
    <t>Pestaña Provincias y ciudades chinas</t>
  </si>
  <si>
    <t>Registerkarte Chinesische Provinzen und Städte</t>
  </si>
  <si>
    <t>中国省份和城市选项卡</t>
  </si>
  <si>
    <t>中国の省と都市タブ</t>
  </si>
  <si>
    <t>Separador "Províncias e cidades chinesas"</t>
  </si>
  <si>
    <t>Use this tab to select the Chinese provinces and cities relevant to your organization as required by Question 3.</t>
  </si>
  <si>
    <t>Utilisez cet onglet pour sélectionner les provinces et villes chinoises pertinentes pour votre entreprise, conformément à la question 3.</t>
  </si>
  <si>
    <t>Use esta pestaña para seleccionar las provincias y ciudades chinas relevantes para su organización, como se indica en la Pregunta 3.</t>
  </si>
  <si>
    <t>Benutzen Sie diese Registerkarte zur Auswahl der für Ihr Unternehmen relevanten chinesischen Provinzen und Städte, wie in Frage 3 gefordert.</t>
  </si>
  <si>
    <t>按照问题 3 的要求，使用此选项卡选择与贵组织相关的中国省份和城市。</t>
  </si>
  <si>
    <t>このタブを使用して、質問3で要求されているように、貴組織に関連する中国の省と都市を選択してください。</t>
  </si>
  <si>
    <t>Utilize este separador para selecionar as províncias e cidades chinesas relevantes para a sua organização, conforme requerido pela Questão 3.</t>
  </si>
  <si>
    <t>Sectors Tab</t>
  </si>
  <si>
    <t>Onglet Secteurs</t>
  </si>
  <si>
    <t>Pestaña de Industrias</t>
  </si>
  <si>
    <t>Reiter „Branchen“</t>
  </si>
  <si>
    <t>行业选项卡</t>
  </si>
  <si>
    <t>[産業] タブ</t>
  </si>
  <si>
    <t>Separador "Setores"</t>
  </si>
  <si>
    <t>Use this tab to select the sectors relevant to your organization and suppliers, as required by Question 2</t>
  </si>
  <si>
    <t xml:space="preserve">Utiliser cet onglet  pour selectionner les champs applicables à votre entreprise et vos fournisseurs, comme requis à la question 2                </t>
  </si>
  <si>
    <t xml:space="preserve">Use esta pestaña para seleccionar los sectores industriales relevantes para su organización y sus proveedores, como se indica en la Pregunta 2.                     </t>
  </si>
  <si>
    <t xml:space="preserve">Verwenden Sie bitte diesen Reiter, um die für Ihre Organisation und Lieferanten relevanten Branchen auszuwählen, wie in Frage 2 gefordert.                </t>
  </si>
  <si>
    <t xml:space="preserve">按问题2要求使用这此选项卡选择与您公司及其供应商相关的行业。                                </t>
  </si>
  <si>
    <t xml:space="preserve">質問2で求められているように、こちらのタブを使用して、貴社の組織とサプライヤーに関連する産業分野を選択してください                </t>
  </si>
  <si>
    <t xml:space="preserve">Utilize esta aba para selecionar os setores relevantes para a sua organização e para a cadeia de suprimentos, conforme requerido pela Questão 2.                                   </t>
  </si>
  <si>
    <t>Source Countries Tab</t>
  </si>
  <si>
    <t>Onglet « Pays sources »</t>
  </si>
  <si>
    <t>Pestaña "Países de origen"</t>
  </si>
  <si>
    <t>Registerkarte „Herkunftsländer“</t>
  </si>
  <si>
    <t>“来源国选项卡”</t>
  </si>
  <si>
    <t>原産国タブ</t>
  </si>
  <si>
    <t>Separador «Países de origem»</t>
  </si>
  <si>
    <t>Review Tab</t>
  </si>
  <si>
    <t>Onglet Révision</t>
  </si>
  <si>
    <t>Pestaña de Revisión</t>
  </si>
  <si>
    <t>Reiter „Überprüfung“</t>
  </si>
  <si>
    <t>查看选项卡</t>
  </si>
  <si>
    <t>[レビュー] タブ</t>
  </si>
  <si>
    <t>Separador "Rever"</t>
  </si>
  <si>
    <t>This tab allows you to quickly identify missing fields within the STRT and check your responses prior to submission.</t>
  </si>
  <si>
    <t>Cet onglet vous permet d'identifier rapidement les champs manquants dans le STRT et de vérifier vos réponses avant la soumission.</t>
  </si>
  <si>
    <t>Esta pestaña le permite identificar rápidamente los campos faltantes dentro de la STRT y revisar sus respuestas antes de enviarla.</t>
  </si>
  <si>
    <t>Mit diesem Reiter können Sie schnell fehlende Felder innerhalb der STRT erkennen und Ihre Antworten vor dem Einreichen überprüfen.</t>
  </si>
  <si>
    <t>此选项卡让您快速找出STRT中漏填的部分，并在提交前检查您的答案。</t>
  </si>
  <si>
    <t>STRTの中で記入漏れがあったフィールドを素早く見つけ、提出前に回答を確認することができます。</t>
  </si>
  <si>
    <t>Este separador permite-lhe identificar rapidamente campos em falta no STRT e verificar as suas respostas antes do envio.</t>
  </si>
  <si>
    <t>Glossary Tab</t>
  </si>
  <si>
    <t>Onglet Glossaire</t>
  </si>
  <si>
    <t>Pestaña de Glosario</t>
  </si>
  <si>
    <t>Reiter „Glossar“</t>
  </si>
  <si>
    <t>词汇选项卡</t>
  </si>
  <si>
    <t>[用語] タブ</t>
  </si>
  <si>
    <t>Separador "Glossário"</t>
  </si>
  <si>
    <t>This tab provides definitions and explanations of key terms and concepts referred to within the STRT.</t>
  </si>
  <si>
    <t>Cet onglet comporte les définitions et les explications des termes et concepts clés mentionnés dans le STRT.</t>
  </si>
  <si>
    <t>Esta pestaña brinda definiciones y explicaciones de términos y conceptos clave a los que se hace referencia dentro de la STRT.</t>
  </si>
  <si>
    <t>Dieser Reiter bietet Definitionen und Erläuterungen von wichtigen Begriffen und Konzepten, auf die sich in der STRT bezogen wird.</t>
  </si>
  <si>
    <t>此选项卡提供STRT涉及的关键术语和概念的定义与解释。</t>
  </si>
  <si>
    <t>このタブには、STRT内で使用されている主要な用語と概念に関する定義と説明が記載されています。</t>
  </si>
  <si>
    <t>Este separador apresenta a definição e explicação de termos e conceitos essenciais referidos no STRT.</t>
  </si>
  <si>
    <t>Declaration</t>
  </si>
  <si>
    <t>Description: The Slavery &amp; Trafficking Risk Template (STRT) is a standard survey for the collection and sharing of slavery, human trafficking and child labour risk and compliance-related data across supply chains. In all likelihood, you are completing the STRT at the request of one or more of your customers, and will need to submit the STRT along with supporting documentation once completed.</t>
  </si>
  <si>
    <t xml:space="preserve">Description : Le modèle de risque d'esclavage et de traite des êtres humains (STRT) est une enquête standard pour la collecte et le partage des données relatives aux risques et à la conformité en matière d'esclavage, de traite des êtres humains et de travail des enfants dans les chaînes d'approvisionnement. Selon toute vraisemblance, vous remplissez le STRT à la demande d'un ou de plusieurs de vos clients, et vous devrez soumettre le STRT accompagné des documents justificatifs une fois rempli. </t>
  </si>
  <si>
    <t xml:space="preserve">Descripción: La plantilla de riesgos de esclavitud y tráfico (STRT, por sus siglas en inglés) es un cuestionario estándar para la recogida y uso compartido de datos relacionados con la esclavitud, el tráfico de seres humanos, el trabajo infantil y la conformidad normativa en las cadenas de suministro. Con toda probabilidad, está rellenando la STRT a solicitud de uno o más de sus clientes. Una vez rellenada, deberá enviar la STRT junto con la documentación complementaria. </t>
  </si>
  <si>
    <t xml:space="preserve">Beschreibung: Die Vorlage für Sklaverei und Menschenhandel (Slavery &amp; Trafficking Risk Template, STRT) ist ein Standardfragebogen für die Erfassung und den Austausch von Daten über Risiken in Bezug auf Sklaverei, Menschenhandel und Kinderarbeit sowie über die Einhaltung von Vorschriften innerhalb der Lieferketten. Höchstwahrscheinlich füllen Sie die STRT auf Anfrage eines oder mehrerer Ihrer Kunden aus und müssen die STRT zusammen mit den entsprechenden Unterlagen einreichen, sobald sie ausgefüllt ist. </t>
  </si>
  <si>
    <t>说明：《奴役和贩运风险模板》（STRT）是一项标准的调查，用于收集和共享整条供应链中有关奴役、人口贩运和使用童工的风险以及与合规性相关的数据。贵公司极有可能是应一个或多个客户的要求完成 STRT；当您完成 STRT 后，需要提交 STRT 以及支持文件。</t>
  </si>
  <si>
    <t xml:space="preserve">説明: STRT（Slavery &amp; Trafficking Risk Template、奴隷・人身売買リスクテンプレート）は、奴隷、人身売買、児童労働のリスクとコンプライアンス関連データをサプライチェーン全体で収集・共有するための標準的な調査票です。おそらく、貴社は1社以上の取引先から依頼されてSTRTに回答していらっしゃると思われますが、回答し終えたら裏付書類とともにSTRTを提出する必要があります。         </t>
  </si>
  <si>
    <t xml:space="preserve">Descrição: O Slavery &amp; Trafficking Risk Template (STRT) consiste num questionário padronizado para a recolha e partilha de dados relacionados com o risco de escravatura, tráfico de seres humanos e trabalho infantil, bem como com o cumprimento das normas definidas, ao longo das cadeias logísticas. Muito provavelmente, está a preencher o STRT a pedido de um ou mais dos clientes da sua empresa e, uma vez preenchido, terá de submeter o STRT juntamente com documentação de suporte.                </t>
  </si>
  <si>
    <t>Choose Your Language</t>
  </si>
  <si>
    <t>Choisissez votre langue :</t>
  </si>
  <si>
    <t>Seleccione su idioma:</t>
  </si>
  <si>
    <t>Wählen Sie Ihre Sprache:</t>
  </si>
  <si>
    <t>选择语言：</t>
  </si>
  <si>
    <t>言語を選択：</t>
  </si>
  <si>
    <t>Escolha o seu idioma:</t>
  </si>
  <si>
    <t xml:space="preserve">Version: </t>
  </si>
  <si>
    <t xml:space="preserve">Version : </t>
  </si>
  <si>
    <t>Versión:</t>
  </si>
  <si>
    <t>版本：</t>
  </si>
  <si>
    <t>バージョン：</t>
  </si>
  <si>
    <t xml:space="preserve">Versão: </t>
  </si>
  <si>
    <t>Organization Information</t>
  </si>
  <si>
    <t>Informations sur l’organisation</t>
  </si>
  <si>
    <t>Información de la organización</t>
  </si>
  <si>
    <t>Informationen zum Organisation</t>
  </si>
  <si>
    <t>公司信息</t>
  </si>
  <si>
    <t>会社情報</t>
  </si>
  <si>
    <t>Dados da organização</t>
  </si>
  <si>
    <t xml:space="preserve">Organization name (no abbreviations): </t>
  </si>
  <si>
    <t xml:space="preserve">Nom de l’organisation (aucune abréviation) : </t>
  </si>
  <si>
    <t>Nombre de la organización (sin abreviaciones):</t>
  </si>
  <si>
    <t xml:space="preserve">Name des Organisations (keine Abkürzungen): </t>
  </si>
  <si>
    <t>公司名称（无缩略词）：</t>
  </si>
  <si>
    <t>会社名(略語不可)：</t>
  </si>
  <si>
    <t xml:space="preserve">Nome da organização (sem abreviaturas): </t>
  </si>
  <si>
    <t xml:space="preserve">Organization unique identifier number or code (optional): </t>
  </si>
  <si>
    <t xml:space="preserve">Numéro d'identification ou code unique de l'organisation (facultatif) : </t>
  </si>
  <si>
    <t>Número o código identificador único de la organización (opcional):</t>
  </si>
  <si>
    <t xml:space="preserve">Eindeutige Identifikationsnummer oder Code des Organisations (optional): </t>
  </si>
  <si>
    <t>公司特定识别号码或编码（可选填）：</t>
  </si>
  <si>
    <t>会社の固有識別番号またはコード（省略可能）</t>
  </si>
  <si>
    <t xml:space="preserve">Identificador numérico único ou código da organização (opcional): </t>
  </si>
  <si>
    <t xml:space="preserve">Organization address (optional): </t>
  </si>
  <si>
    <t xml:space="preserve">Adresse de l’organisation (facultatif) : </t>
  </si>
  <si>
    <t>Dirección de la organización (opcional):</t>
  </si>
  <si>
    <t xml:space="preserve">Adresse des Organisations (optional): </t>
  </si>
  <si>
    <t>公司地址（可选填）：</t>
  </si>
  <si>
    <t>会社の住所（省略可能）</t>
  </si>
  <si>
    <t xml:space="preserve">Endereço comercial (opcional): </t>
  </si>
  <si>
    <t xml:space="preserve">Contact person full name: </t>
  </si>
  <si>
    <t xml:space="preserve">Personne à contacter (nom complet) : </t>
  </si>
  <si>
    <t>Nombre completo de la persona de contacto:</t>
  </si>
  <si>
    <t xml:space="preserve">Vollständiger Name der Kontaktperson: </t>
  </si>
  <si>
    <t>联络人全名：</t>
  </si>
  <si>
    <t>担当者の氏名：</t>
  </si>
  <si>
    <t xml:space="preserve">Nome completo da pessoa de contacto: </t>
  </si>
  <si>
    <t xml:space="preserve">Contact email: </t>
  </si>
  <si>
    <t xml:space="preserve">Adresse e-mail de contact : </t>
  </si>
  <si>
    <t>Correo electrónico de contacto:</t>
  </si>
  <si>
    <t xml:space="preserve">E-Mail-Adresse der Kontaktperson: </t>
  </si>
  <si>
    <t>联络邮件：</t>
  </si>
  <si>
    <t>担当者のEメール：</t>
  </si>
  <si>
    <t xml:space="preserve">E-mail de contacto: </t>
  </si>
  <si>
    <t xml:space="preserve">Contact phone number (country code + number): </t>
  </si>
  <si>
    <t xml:space="preserve">Numéro de téléphone de contact (indicatif pays + numéro) : </t>
  </si>
  <si>
    <t>Número telefónico de contacto (código de país + número):</t>
  </si>
  <si>
    <t xml:space="preserve">Telefonnummer der Kontaktperson (Ländervorwahl + Telefonnummer): </t>
  </si>
  <si>
    <t>联络电话号码（国家代码+号码）：</t>
  </si>
  <si>
    <t>担当者の電話番号（国番号＋番号）：</t>
  </si>
  <si>
    <t xml:space="preserve">N.º de telefone de contacto (indicativo do país + número): </t>
  </si>
  <si>
    <t xml:space="preserve">Authorizing person full name: </t>
  </si>
  <si>
    <t xml:space="preserve">Personne autorisée (nom complet) : </t>
  </si>
  <si>
    <t>Nombre completo de la persona autorizante:</t>
  </si>
  <si>
    <t xml:space="preserve">Vollständiger Name der autorisierenden Person: </t>
  </si>
  <si>
    <t>授权人全名：</t>
  </si>
  <si>
    <t>正式代表者の氏名：</t>
  </si>
  <si>
    <t xml:space="preserve">Nome completo da pessoa que autoriza: </t>
  </si>
  <si>
    <t xml:space="preserve">Authorizer title: </t>
  </si>
  <si>
    <t xml:space="preserve">Titre de la personne autorisée : </t>
  </si>
  <si>
    <t>Título del autorizante:</t>
  </si>
  <si>
    <t xml:space="preserve">Titel der autorisierenden Person: </t>
  </si>
  <si>
    <t>授权人头衔：</t>
  </si>
  <si>
    <t>正式代表者の肩書：</t>
  </si>
  <si>
    <t xml:space="preserve">Título do autorizador: </t>
  </si>
  <si>
    <t xml:space="preserve">Authorizer email: </t>
  </si>
  <si>
    <t xml:space="preserve">Adresse e-mail de la personne autorisée : </t>
  </si>
  <si>
    <t>Correo electrónico del autorizante:</t>
  </si>
  <si>
    <t xml:space="preserve">E-Mail der autorisierenden Person: </t>
  </si>
  <si>
    <t>授权人电子邮件：</t>
  </si>
  <si>
    <t>正式代表者のEメール：</t>
  </si>
  <si>
    <t xml:space="preserve">E-mail do autorizador: </t>
  </si>
  <si>
    <t xml:space="preserve">Authorizer phone number (country code + number): </t>
  </si>
  <si>
    <t xml:space="preserve">Numéro de téléphone de la personne autorisée (indicatif pays + numéro) : </t>
  </si>
  <si>
    <t>Número telefónico del autorizante (código de país + número):</t>
  </si>
  <si>
    <t xml:space="preserve">Telefonnummer der autorisierenden Person (Ländervorwahl + Telefonnummer): </t>
  </si>
  <si>
    <t>授权人电话号码（国家代码+号码）：</t>
  </si>
  <si>
    <t>正式代表者の電話番号（国番号＋番号）：</t>
  </si>
  <si>
    <t xml:space="preserve">N.º de telefone do autorizador (indicativo do país + número): </t>
  </si>
  <si>
    <t xml:space="preserve">Date of completion (YYYY/MM/DD): </t>
  </si>
  <si>
    <t xml:space="preserve">Date de réalisation (AAAA/MM/JJ) : </t>
  </si>
  <si>
    <t>Fecha de finalización (AAA/MM/DD):</t>
  </si>
  <si>
    <t xml:space="preserve">Fertigstellungsdatum (JJJJ/MM/TT): </t>
  </si>
  <si>
    <t>完成日期（年/月/日）：</t>
  </si>
  <si>
    <t>記入日（YYYY/MM/DD）：</t>
  </si>
  <si>
    <t xml:space="preserve">Data de preenchimento (AAAA/MM/DD): </t>
  </si>
  <si>
    <t>Topics scope:</t>
  </si>
  <si>
    <t xml:space="preserve">Portée des sujets : </t>
  </si>
  <si>
    <t>Ámbito de temas:</t>
  </si>
  <si>
    <t xml:space="preserve">Themenbereich: </t>
  </si>
  <si>
    <t>主题范围：</t>
  </si>
  <si>
    <t>トピックの対象範囲:</t>
  </si>
  <si>
    <t xml:space="preserve">Âmbito de tópicos: </t>
  </si>
  <si>
    <t>Regulatory scope:</t>
  </si>
  <si>
    <t>Portée réglementaire :</t>
  </si>
  <si>
    <t>Alcance normativo:</t>
  </si>
  <si>
    <t>Regelungsbereich:</t>
  </si>
  <si>
    <t>监管范围 :</t>
  </si>
  <si>
    <t>規制範囲:</t>
  </si>
  <si>
    <t>Âmbito regulatório:</t>
  </si>
  <si>
    <t xml:space="preserve">Question #   </t>
  </si>
  <si>
    <t>Question #</t>
  </si>
  <si>
    <t>Pregunta #</t>
  </si>
  <si>
    <t xml:space="preserve">Frage #   </t>
  </si>
  <si>
    <t>问题#</t>
  </si>
  <si>
    <t>質問#</t>
  </si>
  <si>
    <t xml:space="preserve">Questão #  </t>
  </si>
  <si>
    <t>Sub-Question #</t>
  </si>
  <si>
    <t>Sous-questions #</t>
  </si>
  <si>
    <t>Subpregunta #</t>
  </si>
  <si>
    <t>Unterfrage #</t>
  </si>
  <si>
    <t>子问题#</t>
  </si>
  <si>
    <t>サブ・クエスチョン #</t>
  </si>
  <si>
    <t>Subquestão n.º</t>
  </si>
  <si>
    <t xml:space="preserve">Question    </t>
  </si>
  <si>
    <t>Pregunta</t>
  </si>
  <si>
    <t xml:space="preserve">Frage    </t>
  </si>
  <si>
    <t>问题</t>
  </si>
  <si>
    <t>質問</t>
  </si>
  <si>
    <t xml:space="preserve">Questão    </t>
  </si>
  <si>
    <t>Question Response</t>
  </si>
  <si>
    <t>Réponses aux questions</t>
  </si>
  <si>
    <t>Respuesta a la pregunta</t>
  </si>
  <si>
    <t>Antwort auf die Frage</t>
  </si>
  <si>
    <t>问题的回答</t>
  </si>
  <si>
    <t>質問の回答</t>
  </si>
  <si>
    <t>Resposta à questão</t>
  </si>
  <si>
    <t>Supporting Documentation Required</t>
  </si>
  <si>
    <t>Pièces justificatives requises</t>
  </si>
  <si>
    <t>Documentación de apoyo requerida</t>
  </si>
  <si>
    <t>Belegunterlagen erforderlich</t>
  </si>
  <si>
    <t>所需的支持性文件</t>
  </si>
  <si>
    <t>裏付け資料が必要</t>
  </si>
  <si>
    <t>Documentação de suporte necessária</t>
  </si>
  <si>
    <t>URL or File</t>
  </si>
  <si>
    <t>URL ou fichier</t>
  </si>
  <si>
    <t>URL o Archivo</t>
  </si>
  <si>
    <t>URL oder Datei</t>
  </si>
  <si>
    <t>URL或文件</t>
  </si>
  <si>
    <t>URLまたはファイル</t>
  </si>
  <si>
    <t xml:space="preserve">URL ou ficheiro </t>
  </si>
  <si>
    <t>Comments</t>
  </si>
  <si>
    <t>Commentaires</t>
  </si>
  <si>
    <t>Comentarios</t>
  </si>
  <si>
    <t>Kommentare</t>
  </si>
  <si>
    <t>评论</t>
  </si>
  <si>
    <t>コメント</t>
  </si>
  <si>
    <t>Comentários</t>
  </si>
  <si>
    <t xml:space="preserve">Questions 1-10: Screening &amp; Prioritization  </t>
  </si>
  <si>
    <t xml:space="preserve">Questions 1 à 10 : Sélection et priorisation  </t>
  </si>
  <si>
    <t>Preguntas 1-10: Evaluación y priorización</t>
  </si>
  <si>
    <t xml:space="preserve">Fragen 1-10: Überprüfen und Priorisierung  </t>
  </si>
  <si>
    <t>问题1-10：筛选与排序</t>
  </si>
  <si>
    <t>質問1～10：審査と優先順位付け</t>
  </si>
  <si>
    <t xml:space="preserve">Questões 1-10: Rastreio e Priorização  </t>
  </si>
  <si>
    <t>Where does your organization have operations? Please select all countries/jurisdictions that apply on the 'Countries tab'.</t>
  </si>
  <si>
    <t>Où votre organisation a-t-elle des activités ? Veuillez sélectionner tous les pays/juridictions qui s'appliquent dans l'onglet « Pays ».</t>
  </si>
  <si>
    <t>¿Dónde lleva a cabo las operaciones su organización? Seleccione todos los países/jurisdicciones correspondientes en la pestaña "Países".</t>
  </si>
  <si>
    <t>Wo ist Ihre Organisation tätig? Bitte wählen Sie auf der Registerkarte ‚Länder' alle zutreffenden Länder/Gerichtsbarkeiten aus.</t>
  </si>
  <si>
    <t>贵公司在哪里开展业务？请在“国家选项卡”里选择贵公司开展业务的所有国家/地区。</t>
  </si>
  <si>
    <t>貴社はどこで事業を行っていますか。[国] タブで該当するすべての国・管轄区域を選択してください。</t>
  </si>
  <si>
    <t>Onde é que a sua organização opera? Selecione todos os países/jurisdições aplicáveis no separador «Países».</t>
  </si>
  <si>
    <r>
      <t xml:space="preserve">Do your suppliers have operations in any of the countries listed as Tier 2, Tier 2 Watchlist, Tier 3 or Special Cases on the 'Countries tab'? </t>
    </r>
    <r>
      <rPr>
        <b/>
        <sz val="11"/>
        <rFont val="Calibri"/>
        <family val="2"/>
      </rPr>
      <t xml:space="preserve">(You are not required to select these countries on the 'Countries tab'). </t>
    </r>
  </si>
  <si>
    <r>
      <t xml:space="preserve">Vos fournisseurs opèrent-ils dans des pays répertoriés dans la catégorie Niveau 2, Liste de signalements de niveau 2, Niveau 3 ou Cas particuliers dans l'onglet « Pays » ? </t>
    </r>
    <r>
      <rPr>
        <b/>
        <sz val="11"/>
        <rFont val="Calibri"/>
        <family val="2"/>
      </rPr>
      <t xml:space="preserve">(Vous n'êtes pas dans l'obligation de sélectionner ces pays dans l'onglet « Pays ».) </t>
    </r>
  </si>
  <si>
    <r>
      <t xml:space="preserve">¿Sus proveedores tienen operaciones en alguno de los países enumerados como de Nivel, 2, Nivel 2 Lista en observación, Nivel 3 o Casos especiales en la pestaña 'Países'? </t>
    </r>
    <r>
      <rPr>
        <b/>
        <sz val="11"/>
        <rFont val="Calibri"/>
        <family val="2"/>
      </rPr>
      <t>(No es necesario que seleccione estos países en la pestaña 'Países').</t>
    </r>
    <r>
      <rPr>
        <sz val="11"/>
        <rFont val="Calibri"/>
        <family val="2"/>
      </rPr>
      <t xml:space="preserve"> </t>
    </r>
  </si>
  <si>
    <r>
      <t xml:space="preserve">Haben Ihre Lieferanten Betriebe in einem der Länder, die auf der Registerkarte „Länder“ als Ebene 2, Ebene 2 Beobachtungsliste, Ebene 3 und Sonderfälle aufgeführt sind? </t>
    </r>
    <r>
      <rPr>
        <b/>
        <sz val="11"/>
        <rFont val="Calibri"/>
        <family val="2"/>
      </rPr>
      <t xml:space="preserve">(Sie sind nicht verpflichtet, diese Länder auf der Registerkarte ‚Länder' auszuwählen). </t>
    </r>
  </si>
  <si>
    <r>
      <t>您的供应商是否在“国家选项卡”上的第二级、第二级观察名单、第三级或特殊情况中列出的任何国家/地区开展业务？</t>
    </r>
    <r>
      <rPr>
        <b/>
        <sz val="11"/>
        <rFont val="Calibri"/>
        <family val="2"/>
      </rPr>
      <t>（您无需在“国家选项卡”上选择这些国家/地区）</t>
    </r>
    <r>
      <rPr>
        <sz val="11"/>
        <rFont val="Calibri"/>
        <family val="2"/>
      </rPr>
      <t xml:space="preserve">。 </t>
    </r>
  </si>
  <si>
    <t xml:space="preserve">貴社のサプライヤーは、[国] タブで「第二段階」、「第二監視リスト」、「第三段階」、または「特例」として指定されている国のいずれかで事業を行っていますか？（[国]タブでこれらの国を選択する必要はありません。） </t>
  </si>
  <si>
    <r>
      <t xml:space="preserve">Os vossos fornecedores operam em algum dos países indicados como Escalão 2, Lista de Vigilância do Escalão 2, Escalão 3 ou Casos Especiais no separador "Países"? </t>
    </r>
    <r>
      <rPr>
        <b/>
        <sz val="11"/>
        <rFont val="Calibri"/>
        <family val="2"/>
      </rPr>
      <t>(Não tem de selecionar estes países no separador "Países")</t>
    </r>
    <r>
      <rPr>
        <sz val="11"/>
        <rFont val="Calibri"/>
        <family val="2"/>
      </rPr>
      <t xml:space="preserve">. </t>
    </r>
  </si>
  <si>
    <t xml:space="preserve">Does your organization have operations in any of the Chinese provinces and cities listed on the 'Chinese Provinces and Cities tab'? If yes, please select all that apply on the 'Chinese Provinces and Cities tab'. </t>
  </si>
  <si>
    <t xml:space="preserve">Votre entreprise opère-t-elle dans une ou plusieurs des provinces et villes chinoises énumérées dans l'onglet « Provinces et villes chinoises » ? Si tel est le cas, veuillez sélectionner les provinces et villes concernées dans l'onglet « Provinces et villes chinoises ». </t>
  </si>
  <si>
    <t xml:space="preserve">¿Su organización lleva a cabo operaciones en algunas provincias y ciudades chinas incluidas en la lista de la pestaña 'Provincias y ciudades chinas'? Si la respuesta es Sí, seleccione todas las que aplican en la pestaña 'Provincias y ciudades chinas'. </t>
  </si>
  <si>
    <t xml:space="preserve">Ist Ihr Unternehmen in einer der chinesischen Provinzen und Städte tätig, die auf der Registerkarte ‚Chinesische Provinzen und Städte‘ aufgeführt sind? Wenn ja, wählen Sie bitte unter der Registerkarte ‚Chinesische Provinzen und Städte‘ alle zutreffenden aus. </t>
  </si>
  <si>
    <t xml:space="preserve">贵组织是否在“中国省份和城市选项卡”里列出的任何一个中国省份和城市开展业务？如果是，请在“中国省份和城市选项卡”里选择贵组织业务所在的所有省份和城市。 </t>
  </si>
  <si>
    <t xml:space="preserve">貴組織は、[中国の省と都市] タブに記載されている中国の省と都市のいずれかで事業を行っていますか。「はい」の場合は、[中国の省と都市] タブで該当するものをすべて選択してください。 </t>
  </si>
  <si>
    <t xml:space="preserve">A sua operação tem operações em alguma das províncias e cidades chinesas listadas no separador "Províncias e cidades chinesas"? Em caso afirmativo, selecione todas as que se aplicam no separador "Províncias e cidades chinesas". </t>
  </si>
  <si>
    <t>Does your organization have operations in any of the sectors listed on the 'Sectors tab'? If Yes, please select all sectors that apply on the 'Sectors' tab.</t>
  </si>
  <si>
    <t xml:space="preserve">Votre entreprise opère-t-elle dans un ou plusieurs des secteurs énumérés dans l'onglet « Secteurs » ? Si tel est le cas, veuillez sélectionner tous les secteurs concernés dans l'onglet « Secteurs ». </t>
  </si>
  <si>
    <t xml:space="preserve">¿Su organización lleva a cabo operaciones en alguno de los sectores incluidos en la lista de la pestaña 'Sectores'? Si la respuesta es Sí, seleccione todos los sectores que aplican en la pestaña 'Sectores'. </t>
  </si>
  <si>
    <t xml:space="preserve">Ist Ihr Unternehmen in einem der auf der Registerkarte ‚Sektoren' aufgeführten Wirtschaftszweige tätig? Wenn ja, wählen Sie bitte unter der Registerkarte ‚Sektoren' alle zutreffenden Wirtschaftszweige aus. </t>
  </si>
  <si>
    <t>贵组织是否在“行业选项卡”里列出的任何一个行业里开展业务？如果是，请在“行业”选项卡里选择贵组织开展业务所在的所有行业。 
是，否。</t>
  </si>
  <si>
    <t xml:space="preserve">貴組織は、[セクター] タブに記載されているセクターのいずれかで事業を行っていますか。「はい」の場合は、[セクター] タブで該当するすべてのセクターを選択してください。 </t>
  </si>
  <si>
    <t xml:space="preserve">A sua organização opera em algum dos setores indicados no separador "Setores"? Em caso afirmativo, selecione todos os setores aplicáveis no separador "Setores". </t>
  </si>
  <si>
    <t>Does your organization produce and/or source (directly or indirectly) the good(s) covered by this Declaration?</t>
  </si>
  <si>
    <t>Does your organization have a direct relationship with the supplier(s) growing, mining or manufacturing the good(s) covered by this Declaration?</t>
  </si>
  <si>
    <t xml:space="preserve">Votre organisation a-t-elle une relation directe avec le(s) fournisseur(s) qui cultive(nt), extrait(nt) ou fabrique(nt) le(s) bien(s) couvert(s) par la présente déclaration ? </t>
  </si>
  <si>
    <t>¿Su organización tiene una relación directa con los proveedores por cultivo, minería o fabricación de productos objeto de esta declaración?</t>
  </si>
  <si>
    <t>Steht Ihre Organisation in direkter Beziehung zu dem/den Lieferanten, die die in dieser Erklärung genannte(n) Ware(n) anbauen, abbauen oder herstellen?</t>
  </si>
  <si>
    <t>贵公司是否与种植、开采或生产本声明所涉及的商品的供应商有直接的关系？</t>
  </si>
  <si>
    <t>貴社は、本開示の対象となる物品を栽培、採掘、または製造するサプライヤーと直接的な関係を持っていますか。</t>
  </si>
  <si>
    <t>A sua organização tem uma relação direta com o(s) fornecedor(es) que produz(em), minera(m) ou fabrica(m) a(s) mercadoria(s) abrangidas por esta declaração?</t>
  </si>
  <si>
    <t>Do your suppliers have operations in any of the sectors listed on the 'Sectors tab'? If Yes, please select all sectors that apply on the 'Sectors' tab.</t>
  </si>
  <si>
    <t xml:space="preserve">Vos fournisseurs opèrent-ils dans un ou plusieurs des secteurs énumérés dans l'onglet « Secteurs » ? Si tel est le cas, veuillez sélectionner tous les secteurs concernés dans l'onglet « Secteurs ». </t>
  </si>
  <si>
    <t xml:space="preserve">¿Sus proveedores llevan a cabo operaciones en alguno de los sectores incluidos en la lista de la pestaña 'Sectores'? Si la respuesta es Sí, seleccione todos los sectores que aplican en la pestaña 'Sectores'. </t>
  </si>
  <si>
    <t xml:space="preserve">Sind Ihre Lieferanten in einem der auf der Registerkarte ‚Sektoren' aufgeführten Wirtschaftszweige tätig? Wenn ja, wählen Sie bitte unter der Registerkarte ‚Sektoren' alle zutreffenden Wirtschaftszweige aus. </t>
  </si>
  <si>
    <t xml:space="preserve">您的供应商是否在“行业选项卡”里列出的任何一个行业里开展业务？如果是，请在“行业”选项卡里选择供应商开展业务所在的所有行业。 </t>
  </si>
  <si>
    <t>貴社のサプライヤーは、[セクター] タブに記載されているセクターのいずれかで事業を行っていますか。「はい」の場合は、[セクター] タブで該当するすべてのセクターを選択してください。</t>
  </si>
  <si>
    <t xml:space="preserve">Os vossos fornecedores operam em algum dos setores indicados no separador "Setores"? Em caso afirmativo, selecione todos os setores aplicáveis no separador "Setores". </t>
  </si>
  <si>
    <t xml:space="preserve">How many workers and agents does your organization employ? </t>
  </si>
  <si>
    <t>Combien de travailleurs et d'agents votre entreprise emploie-t-elle ?</t>
  </si>
  <si>
    <t xml:space="preserve">¿Cuántos trabajadores y agentes trabajan en su organización? </t>
  </si>
  <si>
    <t xml:space="preserve">Wie viele Arbeiter und Angestellte sind in Ihrem Unternehmen beschäftigt? </t>
  </si>
  <si>
    <t xml:space="preserve">贵组织雇佣了多少名工人和代理？ </t>
  </si>
  <si>
    <t xml:space="preserve">貴社は、従業員、代理人を何人雇用していますか。 </t>
  </si>
  <si>
    <t>Quantos trabalhadores e agentes emprega a sua organização?</t>
  </si>
  <si>
    <t xml:space="preserve">What is the age of your youngest worker or agent? </t>
  </si>
  <si>
    <t xml:space="preserve">Quel est l'âge de votre plus jeune travailleur ou agent ? </t>
  </si>
  <si>
    <t xml:space="preserve">¿Qué edad tiene su trabajador o agente más joven? </t>
  </si>
  <si>
    <t xml:space="preserve">Wie alt ist Ihr jüngster Arbeitnehmer oder Beauftragter? </t>
  </si>
  <si>
    <t xml:space="preserve">贵公司最小的员工或代理人的年龄是多少？ </t>
  </si>
  <si>
    <t>貴社の最年少の従業員または代理人の年齢を教えてください。</t>
  </si>
  <si>
    <t xml:space="preserve">Qual é a idade do trabalhador ou agente mais jovem na sua empresa? </t>
  </si>
  <si>
    <t>1-100</t>
  </si>
  <si>
    <t xml:space="preserve">1-100 </t>
  </si>
  <si>
    <t xml:space="preserve">1–100 </t>
  </si>
  <si>
    <t>1～100人</t>
  </si>
  <si>
    <t>101-1,000</t>
  </si>
  <si>
    <t xml:space="preserve">101-1 000 </t>
  </si>
  <si>
    <t xml:space="preserve">101-1000 </t>
  </si>
  <si>
    <t xml:space="preserve">101–1.000 </t>
  </si>
  <si>
    <t>101～1,000人</t>
  </si>
  <si>
    <t>1,001-2,000</t>
  </si>
  <si>
    <t xml:space="preserve">1 001-2 000 </t>
  </si>
  <si>
    <t xml:space="preserve">1001-2000 </t>
  </si>
  <si>
    <t xml:space="preserve">1.001–2.000 </t>
  </si>
  <si>
    <t>1,001～2,000人</t>
  </si>
  <si>
    <t>2,001-5,000</t>
  </si>
  <si>
    <t xml:space="preserve">2 001-5 000 </t>
  </si>
  <si>
    <t xml:space="preserve">2001-5000 </t>
  </si>
  <si>
    <t xml:space="preserve">2.001–5.000 </t>
  </si>
  <si>
    <t xml:space="preserve">2,001～5,000人 </t>
  </si>
  <si>
    <t>5,001-10,000</t>
  </si>
  <si>
    <t xml:space="preserve">5 001-10 000 </t>
  </si>
  <si>
    <t xml:space="preserve">5001-10 000 </t>
  </si>
  <si>
    <t xml:space="preserve">5.001–10.000 </t>
  </si>
  <si>
    <t>5,001～10,000人</t>
  </si>
  <si>
    <t xml:space="preserve">5001-10 000 </t>
  </si>
  <si>
    <t>More than 10,000</t>
  </si>
  <si>
    <t xml:space="preserve">Plus de 10 000 </t>
  </si>
  <si>
    <t xml:space="preserve">Más de 10 000 </t>
  </si>
  <si>
    <t xml:space="preserve">Mehr als 10.000 </t>
  </si>
  <si>
    <t xml:space="preserve">10,000 以上 </t>
  </si>
  <si>
    <t xml:space="preserve">10,000人超 </t>
  </si>
  <si>
    <t xml:space="preserve">Mais de 10 000 </t>
  </si>
  <si>
    <t>Does your organization employ or hire low-skilled foreign or domestic migrant workers (directly or through recruiters)?</t>
  </si>
  <si>
    <t>Votre organisation emploie-t-elle des travailleurs migrants étrangers ou domestiques peu qualifiés (directement ou par l'intermédiaire de recruteurs) ?</t>
  </si>
  <si>
    <t>¿Su organización emplea o contrata a trabajadores migrantes, ya sea extranjeros o domésticos, con pocas calificaciones (directamente o a través de reclutadores)?</t>
  </si>
  <si>
    <t>Beschäftigt oder stellt Ihre Organisation minderqualifizierte ausländische oder inländische Gastarbeitskräfte an (direkt oder über Personalvermittler)?</t>
  </si>
  <si>
    <t>您的组织是否（直接或通过招聘机构）雇佣低技能的外国或本国外来工人？</t>
  </si>
  <si>
    <t>貴組織は、未熟練の外国からのまたは国内の出稼ぎ労働者を(直接または人材紹介事業者を介して)雇用していますか。</t>
  </si>
  <si>
    <t>A sua organização emprega ou contrata trabalhadores sazonais, estrangeiros ou domésticos, não qualificados (diretamente ou através de angariadores)?</t>
  </si>
  <si>
    <t>Does your organization use recruiters who hire subcontractors to recruit workers?</t>
  </si>
  <si>
    <t>Votre organisation fait-elle appel à des recruteurs pour recruter des travailleurs migrants étrangers ou domestiques peu qualifiés ?</t>
  </si>
  <si>
    <t>¿Su organización usa reclutadores para reclutar trabajadores con pocas calificaciones ya sea extranjeros o domésticos inmigrantes?</t>
  </si>
  <si>
    <t>Setzt Ihr Organisation Personalbeschaffer zur Rekrutierung niedrigqualifizierter ausländischer oder einheimischer Wanderarbeiter ein?</t>
  </si>
  <si>
    <t>如果您对问题4的答案是‘是’，您的公司是否使用招聘方招聘低技能的外国或本国外来务工人员？</t>
  </si>
  <si>
    <t>質問4に「はい」と答えた場合、貴社は人材紹介事業者を使用して未熟練の外国からのまたは国内の出稼ぎ労働者を募集していますか。</t>
  </si>
  <si>
    <t>A sua organização recorre a angariadores para recrutar trabalhadores migrantes estrangeiros ou domésticos não qualificados?</t>
  </si>
  <si>
    <t>Do any of the goods, wares, articles, or merchandise that your organization produces, manufactures or mines originate, wholly or in part, from the Xinjiang Uyghur Autonomous Region of China?</t>
  </si>
  <si>
    <t xml:space="preserve">Certains des biens, produits, articles ou marchandises que votre entreprise produit, fabrique ou extrait proviennent-ils, en tout ou partie, de la région autonome ouïghoure du Xinjiang en Chine ? </t>
  </si>
  <si>
    <t xml:space="preserve">¿Algún producto, mercancía, artículo o mercadería que su organización produzca, fabrique o extraiga se origina, de forma total o parcial, en la región autónoma china de Xinjiang Uighurl? </t>
  </si>
  <si>
    <t xml:space="preserve">Stammen Waren, Güter, Artikel oder Handelsgüter, die von Ihrem Unternehmen produziert, hergestellt oder in Bergwerken abgebaut werden, ganz oder teilweise aus der Autonomen Region Xinjiang Uigur in China? </t>
  </si>
  <si>
    <t xml:space="preserve">贵组织生产、制造或开采的任何商品、产品、物品或货品是否全部或部分源自中国新疆维吾尔自治区？ </t>
  </si>
  <si>
    <t xml:space="preserve">貴組織が生産、製造、採掘している物品、製品、成形品、商品は、その全部または一部が中国の新疆ウイグル自治区を原産地としていますか。 </t>
  </si>
  <si>
    <t xml:space="preserve">Alguma das mercadorias, artigos manufaturados ou artigos para venda que a sua organização produz, fabrica ou minera tem origem, no seu todo ou em parte, na Região Autónoma de Xinjiang Uyghur na China? </t>
  </si>
  <si>
    <t>Do any of the goods, wares, articles, or merchandise that your organization produces, manufactures or mines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t>
  </si>
  <si>
    <t>Les biens, articles ou marchandises que votre organisation produit, fabrique ou extrait proviennent-ils, en tout ou en partie, de la région autonome du Xinjiang-Ouïghour de Chine, ou de personnes travaillant avec le gouvernement de la région autonome du Xinjiang-Ouïghour dans le cadre du programme de « réduction de la pauvreté » ou du programme « d'aide au jumelage » qui subventionne l'établissement d'installations de fabrication dans la région autonome du Xinjiang-Ouïghour ?</t>
  </si>
  <si>
    <t>¿Alguno de los productos, mercancías, artículos o mercaderías que su organización produce, fabrica o extrae se origina, total o parcialmente, en la Región Autónoma Xinjiang Uigur de China, o a través de personas que trabajan con la Región Autónoma Xinjiang Uigur para los fines del programa de "reducción de la pobreza" o el programa de "asistencia personalizada" que subvenciona el establecimiento de instalaciones fabriles en la Región Autónoma Xinjiang Uigur?</t>
  </si>
  <si>
    <t>Stammen die von Ihrer Organisation produzierten, hergestellten oder abgebauten Güter, Waren, Artikel oder Handelswaren ganz oder teilweise aus der Uigurischen Autonomen Region Xinjiang in China oder von Personen, die mit der Regierung der Uigurischen Autonomen Region Xinjiang im Rahmen des Programms „Armutsbekämpfung“ oder des Programms „Kopplungsunterstützung“ zusammenarbeiten, das die Errichtung von Produktionsstätten in der Uigurischen Autonomen Region Xinjiang subventioniert?</t>
  </si>
  <si>
    <t>贵公司生产、制造或开采的任何商品、产品、物品或货品是否全部或部分源自中国新疆维吾尔自治区？是否有由参与新疆维吾尔自治区政府的“扶贫”计划或“结对帮扶”计划（该计划为在新疆维吾尔自治区建立制造企业提供补贴）的人员生产、制造或开采的商品、产品、物品或货品？</t>
  </si>
  <si>
    <t>貴社のサプライヤーの中に、中国の新疆ウイグル自治区で生産された、または新疆ウイグル自治区政府と共に「貧困緩和」プログラムまたは新疆ウイグル自治区での生産施設設立を補助する「ペアリング支援」プログラムのために働く人々によって、全部または一部を生産、製造または採掘された物品、製品、成形品、または商品がありますか。</t>
  </si>
  <si>
    <t>Alguma das mercadorias, artigos manufaturados, artigos ou artigos para venda que a sua organização produz ou minera tem origem, no seu todo ou em parte, na Região Autónoma de Xinjiang Uyghur na China, ou é produzido, fabricado ou minerado por pessoas que trabalham para o governo da Região Autónoma de Xinjiang Uyghur ao abrigo do programa de «alívio da pobreza» ou do programa de «assistência emparelhada» que subsidia o estabelecimento de instalações de produção na Região Autónoma de Xinjiang Uyghur?</t>
  </si>
  <si>
    <t>Do any of your suppliers produce, manufacture or mine goods, wares, articles, or merchandise that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t>
  </si>
  <si>
    <t xml:space="preserve">L'un de vos fournisseurs produit-il, fabrique-t-il ou extrait-il des biens, des articles ou des marchandises qui proviennent, en tout ou en partie, de la région autonome du Xinjiang-Ouïghour de la Chine, ou de personnes travaillant avec le gouvernement de la région autonome du Xinjiang-Ouïghour aux fins du programme de « réduction de la pauvreté » ou du programme « d'aide au jumelage » qui subventionne l'établissement d'installations de fabrication dans la région autonome du Xinjiang-Ouïghour ? </t>
  </si>
  <si>
    <t>¿Alguno de sus proveedores produce, fabrica o extrae productos, mercancías, artículos o mercaderías que se originen, total o parcialmente, en la Región Autónoma Xinjiang Uigur de China, o a través de personas que trabajan con la Región Autónoma Xinjiang Uigur para los fines del programa de "reducción de la pobreza" o el programa de "asistencia personalizada" que subvenciona el establecimiento de instalaciones fabriles en la Región Autónoma Xinjiang Uigur?</t>
  </si>
  <si>
    <t>Produziert, fertigt oder fördert einer Ihrer Lieferanten Güter, Waren, Artikel oder Handelswaren, die ganz oder teilweise aus der Autonomen Region Xinjiang Uigur in China stammen oder von Personen, die mit der Regierung der Autonomen Region Xinjiang-Uigurien im Rahmen des Programms „Armutsbekämpfung“ oder des Programms „Kopplungsunterstützung“ zusammenarbeiten, das die Errichtung von Produktionsstätten in der Autonomen Region Xinjiang-Uigurien subventioniert?</t>
  </si>
  <si>
    <t>贵公司是否有任何供应商生产、制造或开采全部或部分源自中国新疆维吾尔自治区的商品、产品、物品或货品？是否有由参与新疆维吾尔自治区政府的“扶贫”计划或“结对帮扶”计划（该计划为在新疆维吾尔自治区成立制造型企业提供补贴）的人员生产、制造或开采的商品、产品、物品或货品？</t>
  </si>
  <si>
    <t>Algum dos vossos fornecedores produz, fabrica ou minera mercadorias, artigos manufaturados ou artigos para venda que têm origem, no seu todo ou em parte, na Região Autónoma de Xinjiang Uyghur na China, ou são produzidos, fabricados ou minerados por pessoas que trabalham para o governo da Região Autónoma de Xinjiang Uyghur ao abrigo do programa de «alívio da pobreza» ou do programa de «assistência emparelhada» que subsidia o estabelecimento de instalações de produção na Região Autónoma de Xinjiang Uyghur?</t>
  </si>
  <si>
    <t>Does your organization or any of your suppliers (including contractors) employ or hire North Korean citizens or nationals, directly or indirectly?</t>
  </si>
  <si>
    <r>
      <rPr>
        <sz val="11"/>
        <color theme="1"/>
        <rFont val="Calibri"/>
        <family val="2"/>
      </rPr>
      <t>Votre organisation ou l'un de vos fournisseurs (y compris les sous-traitants) a-t-il recours, directement ou indirectement, à des citoyens ou ressortissants nord-coréens ?</t>
    </r>
  </si>
  <si>
    <t>¿Su organización o cualquiera de sus proveedores (incluyendo contratistas) emplean o contratan ciudadanos o nacionales de Corea del Norte, directamente o indirectamente?</t>
  </si>
  <si>
    <t>Beschäftigt oder stellt Ihre Organisation oder einer Ihrer Zulieferer (einschließlich Auftragnehmer) direkt oder indirekt nordkoreanische Staatsbürger oder Staatsangehörige an?</t>
  </si>
  <si>
    <t>您的组织或您的任何供应商（包括承包商）是否直接或间接雇佣朝鲜居民或公民？</t>
  </si>
  <si>
    <t>貴組織またはサプライヤー（請負業者を含む）は、北朝鮮の市民や国籍者を直接的または間接的に雇用または採用していますか。</t>
  </si>
  <si>
    <r>
      <rPr>
        <sz val="11"/>
        <color theme="1"/>
        <rFont val="Calibri"/>
        <family val="2"/>
      </rPr>
      <t>A sua organização ou algum dos vossos fornecedores (incluindo empreiteiros) empregam ou contratam cidadãos norte-coreanos, direta ou indiretamente?</t>
    </r>
  </si>
  <si>
    <t>Questions 11-13: Policy</t>
  </si>
  <si>
    <t>Questions 11 et 13 : Politique</t>
  </si>
  <si>
    <t>Preguntas 11-13: Políticas</t>
  </si>
  <si>
    <t>Fragen 11-13: Richtlinie</t>
  </si>
  <si>
    <t>问题11-13：政策</t>
  </si>
  <si>
    <t>質問11～13：方針</t>
  </si>
  <si>
    <t>Questões 11-13: Política</t>
  </si>
  <si>
    <t>Does your organization issue a policy/policies explicitly prohibiting workers and agents from the following:</t>
  </si>
  <si>
    <t>Votre organisation propose-t-elle une(des) politique(s) interdisant expressément aux employés et aux intermédiaires de :</t>
  </si>
  <si>
    <t>¿Su organización implementa una política/políticas que prohíben explícitamente a trabajadores y agentes las siguientes acciones?</t>
  </si>
  <si>
    <t>Unterhält Ihre Organisation eine Richtlinie/n, die es Arbeitnehmern und Auftragnehmern ausdrücklich verbietet, Folgendes zu tun:</t>
  </si>
  <si>
    <t>您的组织是否制定政策明令禁止工人和代理人的下列情况：</t>
  </si>
  <si>
    <t>貴組織は、労働者と代理人を明示的に下記を禁止する方針を発行していますか。</t>
  </si>
  <si>
    <t>A sua organização tem em vigor uma política/políticas que proíba(m) os trabalhadores e agentes de:</t>
  </si>
  <si>
    <t>engaging in all forms of forced labor and human trafficking (also referred to as modern slavery)?</t>
  </si>
  <si>
    <t>s'engager dans toutes les formes de travail forcé et de traite d’êtres humains (également appelé esclavage moderne) ?</t>
  </si>
  <si>
    <t>Participar de cualquier forma de trabajo forzado o tráfico humano (también conocido como esclavitud moderna).</t>
  </si>
  <si>
    <t>sich an allen Formen der Zwangsarbeit und des Menschenhandels (auch als moderne Sklaverei bezeichnet) zu beteiligen?</t>
  </si>
  <si>
    <t>所有形式的强制劳动和人口贩卖（也称为现代奴隶制）？</t>
  </si>
  <si>
    <t>あらゆる形態の強制労働や人身取引（現代奴隷とも呼ばれる）に関与している</t>
  </si>
  <si>
    <t>Participar em todas as formas de trabalho forçado e tráfico de seres humanos (também designado por "escravatura moderna")?</t>
  </si>
  <si>
    <t>engaging in the worst forms of child labor? The worst forms of child labor includes hazardous child labor, which is work performed by a person under the age of 18 that jeopardizes their physical, mental or moral well-being. It includes work that takes place under particularly difficult conditions such as work for long hours or during the night.</t>
  </si>
  <si>
    <t xml:space="preserve">les pires formes de travail des enfants ? Les pires formes de travail des enfants comprennent le travail dangereux des enfants, qui est un travail effectué par une personne de moins de 18 ans et qui met en danger son bien-être physique, mental ou moral. Il inclut les travaux effectués dans des conditions particulièrement difficiles, comme le travail de longue durée ou de nuit. </t>
  </si>
  <si>
    <t xml:space="preserve">¿Las peores formas del trabajo infantil? Las peores formas de trabajo infantil incluyen la explotación infantil en trabajos peligrosos, que es el trabajo realizado por una persona menor de 18 años que pone en riesgo su bienestar físico, mental y moral. Incluye trabajos que se llevan a cabo bajo condiciones especialmente difíciles (por ej., largas jornadas o durante la noche). </t>
  </si>
  <si>
    <t xml:space="preserve">Beteiligung an den schlimmsten Formen von Kinderarbeit? Zu den schlimmsten Formen von Kinderarbeit gehört gefährliche Kinderarbeit, d. h. Arbeit, die von einer Person unter 18 Jahren verrichtet wird und die ihr körperliches, geistiges oder moralisches Wohlbefinden gefährdet. Dazu gehört auch Arbeit, die unter besonders schwierigen Bedingungen stattfindet, wie z. B. lange Arbeitszeiten oder Arbeit bei Nacht. </t>
  </si>
  <si>
    <t xml:space="preserve">以最恶劣的方式使用童工？以最恶劣的方式使用童工包括危险的童工劳动，即 18 岁以下的劳动者从事的危及其身心健康或品行标准的工作。包括在特别困难的条件下进行的工作，如长时间工作或在夜间工作。 </t>
  </si>
  <si>
    <t xml:space="preserve">最悪の形態の児童労働に関与していますか。最悪の形態の児童労働には、危険な児童労働が含まれ、18歳未満の者が行う、身体的、精神的または道徳的な幸福を危険にさらす労働です。また、長時間労働や夜間労働など、特に困難な条件下で行われる労働も含まれます。 </t>
  </si>
  <si>
    <t xml:space="preserve">Envolvido nas piores formas de trabalho infantil? As piores formas de trabalho infantil incluem trabalho infantil perigoso, que consiste em trabalho realizado por uma pessoa de idade inferior a 18 anos que põe em risco o bem-estar físico, mental ou moral dessa pessoa. Inclui trabalho que tem lugar sob condições particularmente difíceis, como trabalhar ao longo  de muitas horas ou durante a noite. </t>
  </si>
  <si>
    <t>engaging in child labor? Child labor constitutes work performed by a person under the age for completing compulsory schooling, and in general not less than 15 years.</t>
  </si>
  <si>
    <t xml:space="preserve">le travail des enfants ? Le travail des enfants consiste en un travail effectué par une personne n'ayant pas atteint l'âge de la fin de la scolarité obligatoire, et en général pas moins de 15 ans. </t>
  </si>
  <si>
    <t xml:space="preserve">¿Trabajo infantil? El trabajo infantil es el trabajo realizado por una persona por debajo de la edad requerida para finalizar la educación obligatoria que, por lo general, no es inferior a 15 años. </t>
  </si>
  <si>
    <t xml:space="preserve">Beteiligung an Kinderarbeit? Kinderarbeit ist Arbeit, die von einer Person verrichtet wird, die noch nicht das Alter für den Abschluss der Schulpflicht erreicht hat und im Allgemeinen nicht jünger als 15 Jahre ist. </t>
  </si>
  <si>
    <t xml:space="preserve">使用童工？童工是指未满义务教育年龄的人进行工作，一般不低于 15 岁。 </t>
  </si>
  <si>
    <t>児童労働に関与していますか。児童労働とは、義務教育を修了する年齢に達していない（一般的には15歳未満）者が行う労働をいいます。</t>
  </si>
  <si>
    <t xml:space="preserve">Envolvido em trabalho infantil? O trabalho infantil consiste em trabalho realizado por uma pessoa de idade inferior à idade escolar obrigatória e, no geral, de idade inferior a 15 anos. </t>
  </si>
  <si>
    <t>withholding worker identity or immigration documents?</t>
  </si>
  <si>
    <t>dissimuler l'identité des travailleurs ou les documents d'immigration ?</t>
  </si>
  <si>
    <t>retener los documentos de identidad o inmigración de trabajadores.</t>
  </si>
  <si>
    <t>zurückhalten der Identitätsnachweise oder Einreisepapiere von Arbeitnehmern.</t>
  </si>
  <si>
    <t>扣留工人身份或移民文件？</t>
  </si>
  <si>
    <t>労働者の身分証明書または入国管理の書類を差し押さえる。</t>
  </si>
  <si>
    <t>Reter os documentos de identidade ou imigração dos trabalhadores?</t>
  </si>
  <si>
    <t>using recruiters that do not comply with local labor laws of the country in which the recruiting takes place?</t>
  </si>
  <si>
    <t>de faire appel à des recruteurs qui ne respectent pas les lois du travail locales dans le pays où le recrutement a lieu ?</t>
  </si>
  <si>
    <t>Usar reclutadores que no cumplen con la legislación laboral local del país en el que llevan a cabo el reclutamiento.</t>
  </si>
  <si>
    <t>Personalbeschaffer einzusetzen, die die örtlichen Arbeitsgesetze des Landes nicht einhalten, in dem die Rekrutierung stattfindet?</t>
  </si>
  <si>
    <t>使用不遵守招聘所在国劳工法的招聘方？</t>
  </si>
  <si>
    <t>募集が行われている国の労働法に順守しない人材紹介事業者を使用している</t>
  </si>
  <si>
    <t>Recorrer a angariadores que não cumpram a legislação laboral local do país no qual o recrutamento tem lugar?</t>
  </si>
  <si>
    <t>discrimination before hiring, on the job or upon leaving based on race and/or colour, sex, religion, political opinion, national extraction, age, HIV/AIDS status, disability, nationality, sexual orientation, workers with family responsibilities, and trade union membership or activities?</t>
  </si>
  <si>
    <t>la discrimination avant l'embauche, sur le lieu de travail ou lors du départ, fondée sur la race et/ou la couleur, le sexe, la religion, les opinions politiques, l'ascendance nationale, l'âge, le statut VIH/SIDA, le handicap, la nationalité, l'orientation sexuelle, les travailleurs ayant des responsabilités familiales et l'appartenance ou les activités syndicales ?</t>
  </si>
  <si>
    <t>¿Hay discriminación antes de la contratación, en el trabajo o el despido, basada en la raza o el color de la piel, el sexo, la religión, la opinión política, el origen nacional, la edad, el estado del VIH/SIDA, discapacidad, nacionalidad, orientación sexual, trabajadores con responsabilidades familiares y pertenencia o actividades en sindicatos?</t>
  </si>
  <si>
    <t>Diskriminierung vor der Einstellung, während der Beschäftigung oder beim Ausscheiden aus der Organisation aufgrund von Rasse und/oder Hautfarbe, Geschlecht, Religion, politischer Meinung, nationaler Herkunft, Alter, HIV/AIDS-Status, Behinderung, Nationalität, sexueller Orientierung, Arbeitnehmern mit Familienpflichten und Gewerkschaftsmitgliedschaft oder -aktivitäten?</t>
  </si>
  <si>
    <t>雇佣前、工作中或离职时，因种族和/或肤色、性别、宗教、政治见解、民族血统、年龄、艾滋病感染状况、残疾、国籍、性取向、需承担家庭责任，以及工会会员或参加活动而受到歧视？</t>
  </si>
  <si>
    <t>人種や肌の色、性別、宗教、政治的意見、出身国、年齢、HIV/AIDSの有無、障害、国籍、性的指向、家庭責任を負う労働者、労働組合への加入や活動に基づく採用前、就業中、退職時の差別。</t>
  </si>
  <si>
    <t>Discriminação antes da contratação, no emprego ou aquando da saída do mesmo com base na raça e/ou cor, sexo, religião, opinião política, nacionalidade, idade, estado de VIH/SIDA, deficiência, orientação sexual, trabalhadores com responsabilidades familiares ou pertença ou atividade num sindicato?</t>
  </si>
  <si>
    <t>charging workers or potential workers recruitment fees, according to the definition provided in the Glossary? Please note: You must read the definition of recruitment fees to accurately answer this question.</t>
  </si>
  <si>
    <t>Taxer les travailleurs ou travailleurs potentiels conformément à la définition fournie dans le glossaire ? Veuillez noter : Que vous devez lire la définition des frais de recrutement pour répondre avec précision à cette question.</t>
  </si>
  <si>
    <t>¿Cobrar a los trabajadores o potenciales trabajadores comisiones por reclutamiento, según la definición provista en el Glosario? Tenga en cuenta: Deberá leer la definición de comisiones por reclutamiento para responder esta pregunta con precisión.</t>
  </si>
  <si>
    <t>根据术语表（Glossary）里的定义，是否向雇员或可能受雇的人员收取招聘费用？注意：请务必认真阅读关于招聘费用的定义，以便准确地作答。</t>
  </si>
  <si>
    <t>用語集に記載されている定義において、労働者または労働者候補に斡旋料金を課すこと。注記：この質問に正確に答えるために、必ず斡旋料金の定義をお読みください。</t>
  </si>
  <si>
    <t>cobrar aos trabalhadores ou potenciais trabalhadores taxas de recrutamento, de acordo com a definição apresentada no glossário? Nota: tem de ler a definição de custos de recrutamento de modo a poder responder com exatidão a esta questão.</t>
  </si>
  <si>
    <t>procuring commercial sex acts during the length of the contract?</t>
  </si>
  <si>
    <t>faire acte de prostitution pendant la durée du contrat ?</t>
  </si>
  <si>
    <t>Contratar actos sexuales comerciales durante la duración de este contrato.</t>
  </si>
  <si>
    <t>sich während der Dauer des Vertrages gewerbsmäßige sexuelle Handlungen zu verschaffen?</t>
  </si>
  <si>
    <t>在合同期间购买商业性行为？</t>
  </si>
  <si>
    <t>契約期間中に商業的性行為を調達する</t>
  </si>
  <si>
    <t>Procurar serviços de sexo remunerado durante o período de duração do contrato?</t>
  </si>
  <si>
    <t>Does your organization issue a policy/policies explicitly ensuring the following:</t>
  </si>
  <si>
    <t>Votre organisation propose-t-elle une(des) politique(s) garantissant explicitement ce qui suit :</t>
  </si>
  <si>
    <t>¿Su organización implementa una política/políticas que garantizan explícitamente lo siguiente?</t>
  </si>
  <si>
    <t>Unterhält Ihre Organisation eine Richtlinie/n, die Folgendes ausdrücklich sicherstellt:</t>
  </si>
  <si>
    <t>您的组织是否制定政策明确确保下列事项：</t>
  </si>
  <si>
    <t>貴組織は、下記を明示的に保証する方針を発行し、施行していますか。</t>
  </si>
  <si>
    <t>A sua organização tem em vigor uma política/políticas que assegure(m) explicitamente o seguinte:</t>
  </si>
  <si>
    <t>the provision or payment of return transportation for all foreign migrant workers at the end of their period of work if they were brought to the country for the purpose of working for your organization (directly or through recruiters) unless they fall under the exceptions outlined in the Glossary under 'Return Transportation'?</t>
  </si>
  <si>
    <t>la mise à disposition ou le financement du transport de retour pour tous les travailleurs migrants étrangers à la fin de leur période de travail s'ils ont été amenés au pays pour travailler pour votre organisation (directement ou par l'intermédiaire de recruteurs), à moins qu'ils ne tombent sous les exceptions décrites dans le glossaire sous la section « Transport de retour » ?</t>
  </si>
  <si>
    <t>La prestación o pago del transporte de retorno para todos los trabajadores migrantes al finalizar su período de empleo si se los trajo al país con el fin de trabajar para su organización (de forma directa o a través de reclutadores) a no ser que entren en las excepciones descritas en el Glosario bajo "Transporte de retorno".</t>
  </si>
  <si>
    <t>die Bereitstellung oder Bezahlung des Rücktransports für alle ausländischen Wanderarbeiter am Ende ihrer Beschäftigungszeit, wenn sie für die Arbeit in Ihrem Organisation (direkt oder über Personalbeschaffer) in das Land gebracht wurden, es sei denn, sie fallen unter die im Glossar unter „Rücktransport“ dargelegten Ausnahmen?</t>
  </si>
  <si>
    <t>如果外国外来务工人员为您的公司工作而被调至本国，在雇佣期结束后，支付所有人员返回原国的交通费用，符合词汇表‘返程交通’中例外的情况除外？</t>
  </si>
  <si>
    <t>用語の「帰国の交通手段」に概略された例外に該当する場合を除き、外国からの出稼ぎ労働者が貴社で労働する目的で入国する場合、雇用期間終了時にその従業員すべてに対し、帰国の交通手段を提供またはその交通料金を支払う。</t>
  </si>
  <si>
    <t>A disponibilização ou pagamento do transporte de regresso a todos os trabalhadores migrantes no final do respetivo período de emprego caso tenham sido trazidos para o país com o objetivo de trabalharem para a sua organização (diretamente ou através de angariadores), a menos que estejam abrangidos pelas exceções definidas no glossário em "Transporte de regresso"?</t>
  </si>
  <si>
    <t>housing provided or arranged for your workers meets host-country housing and safety standards?</t>
  </si>
  <si>
    <t>le logement fourni ou proposé à vos travailleurs répond-il aux normes de logement et de sécurité du pays d'accueil ?</t>
  </si>
  <si>
    <t>el alojamiento provisto o dispuesto para sus trabajadores cumple con los estándares de alojamiento y seguridad del país anfitrión.</t>
  </si>
  <si>
    <t>die für Ihre lmaooo bereitgestellte oder arrangierte Unterbringung entspricht den Wohn- und Sicherheitsstandards des Gastgeberlandes?</t>
  </si>
  <si>
    <t>为员工提供或安排的住宿条件达到该国住房及安全标准？</t>
  </si>
  <si>
    <t>労働者に提供した、または手配した宿泊施設は、勤務先国の住居と安全基準を満たしている。</t>
  </si>
  <si>
    <t>Oferta ou disponibilização de alojamento para os vossos funcionários, em conformidade com as normas de segurança e alojamento do país anfitrião?</t>
  </si>
  <si>
    <t>workers, including migrant workers, can cancel their work contracts at any time with no financial penalty, subject to giving reasonable notice in accordance with local law or a collective agreement?</t>
  </si>
  <si>
    <t>les travailleurs, y compris les travailleurs migrants, peuvent-ils résilier leur contrat de travail à tout moment sans pénalité financière, moyennant un préavis raisonnable conformément à la législation locale ou à une convention collective ?</t>
  </si>
  <si>
    <t>que los trabajadores, incluyendo los trabajadores migrantes, puedan rescindir sus contratos de trabajo en cualquier momento sin multas, sujeto a que den un aviso con una antelación razonable de acuerdo con la ley local o un acuerdo colectivo?</t>
  </si>
  <si>
    <t>Arbeitnehmer, einschließlich Gastarbeitskräfte, können ihre Arbeitsverträge jederzeit ohne finanzielle Sanktionen kündigen, vorbehaltlich einer angemessenen Kündigungsfrist gemäß dem lokalen Recht oder einem Tarifvertrag?</t>
  </si>
  <si>
    <t>包括外来员工在内的工人能够在按当地法律或集体协议给出合理提前通知的情况下，随时取消雇佣合同而不受财务处罚？</t>
  </si>
  <si>
    <t>出稼ぎ労働者を含み労働者は、現地の法律、または労働協約に従い、妥当な通知を提出すれば、金銭的な罰金を支払うことなく、いかなる時にでも労働契約をキャンセルできる。</t>
  </si>
  <si>
    <t>Que os trabalhadores, incluindo trabalhadores sazonais emigrantes, podem cancelar os respetivos contratos de trabalho em qualquer altura sem qualquer penalização financeira, desde que o façam com um prazo razoável de pré-aviso em conformidade com a legislação local ou um contrato coletivo?</t>
  </si>
  <si>
    <t>wages meet applicable host country legal requirements or, if there is no legal minimum wage, wages are aligned with the prevailing sector wage?</t>
  </si>
  <si>
    <t>les salaires respectent-ils les exigences légales du pays d’accueil en vigueur ou, s'il n'y a pas de salaire minimum légal, les salaires sont-ils alignés sur le salaire usuel du secteur concerné ?</t>
  </si>
  <si>
    <t>Los salarios cumplen con los requerimientos legales correspondientes del país anfitrión o, si no existe un salario mínimo, los salarios están alineados con el salario predominante de la industria.</t>
  </si>
  <si>
    <t>die Arbeitsentgelte entsprechend den gesetzlichen Anforderungen des Gastgeberlandes oder, wenn es kein gesetzliches Arbeitsentgelt gibt, sind die Arbeitsentgelte mit dem branchenüblichen Arbeitsentgelten ausgerichtet?</t>
  </si>
  <si>
    <t>工资达到该国法定要求，对于不存在法定最低工资的情况，工资与行业现行标准一致？</t>
  </si>
  <si>
    <t>賃金は、勤務先国の該当する法的要件を満たしている。法定最低賃金が定められていない場合は、一般的な業界賃金に一致している。</t>
  </si>
  <si>
    <t>Que os salários cumprem os requisitos legais aplicáveis do país anfitrião ou, no caso de não existir um salário mínimo legal, os salários estão em linha com os salários predominantes na indústria?</t>
  </si>
  <si>
    <t>workers have the right to form and join trade unions of their own choosing, to bargain collectively, and to engage in peaceful assembly in conformance with local law?</t>
  </si>
  <si>
    <t>les travailleurs ont-ils le droit de former et d'adhérer à des syndicats de leur choix, de négocier collectivement et de se réunir pacifiquement conformément à la législation locale ?</t>
  </si>
  <si>
    <t>¿Los trabajadores tienen derecho a formar y unirse a sindicatos por elección propia para negociar de forma colectiva, y a participar en reuniones pacíficas de conformidad con la ley local?</t>
  </si>
  <si>
    <t>Haben Arbeitnehmer das Recht, Gewerkschaften ihrer Wahl zu gründen und ihnen beizutreten, Tarifverhandlungen zu führen und sich im Einklang mit der lokalen Gesetzgebung friedlich zu versammeln?</t>
  </si>
  <si>
    <t>员工有权根据自己的选择组建和加入工会、进行集体谈判，并以符合当地法律的方式参加和平集会？</t>
  </si>
  <si>
    <t>労働者は、自ら選択した労働組合を結成・加入し、団体交渉を行い、現地の法律に従って平和的な集会に参加する権利を有する。</t>
  </si>
  <si>
    <t>Os trabalhadores têm o direito de formar e aderir a sindicatos escolhidos por eles, para negociarem coletivamente, e para participarem em encontros pacíficos em conformidade com a legislação local?</t>
  </si>
  <si>
    <t xml:space="preserve">workers, including those hired by recruiters, are given detailed and accurate work agreements or similar work papers (prior to relocation if relocation is required) in a language understood by the worker? </t>
  </si>
  <si>
    <t xml:space="preserve">Les travailleurs, y compris ceux embauchés par des recruteurs, reçoivent-ils des contrats de travail détaillés et précis ou des documents de travail similaires (avant un transfert, si celui-ci est nécessaire) dans une langue qu'ils comprennent ? </t>
  </si>
  <si>
    <t xml:space="preserve">Los trabajadores, incluidos aquellos contratados por reclutadores, ¿dispondrán de contratos de trabajo detallados y precisos o documentos laborales similares (antes de la reubicación, si esta es necesaria) en un idioma comprensible para el trabajador? </t>
  </si>
  <si>
    <t xml:space="preserve">Erhalten Arbeitnehmer, auch solche, die von Personalvermittlern beschäftigt werden, ausführliche und genaue Arbeitsverträge oder ähnliche Arbeitsunterlagen (vor einem Ortswechsel, falls ein Ortswechsel erforderlich ist) in einer Sprache, die der Arbeitnehmer versteht? </t>
  </si>
  <si>
    <t xml:space="preserve">是否以工人（包括招聘单位雇佣的工人）看得懂的语言，向其提供详细、准确的工作协议或类似的工作文件（如需调职到别的地方，在调职前提供相关文件）？ </t>
  </si>
  <si>
    <t xml:space="preserve">人材紹介会社に雇われた労働者を含め、労働者は、本人が理解できる言語で、（移転が必要な場合は移転前に）詳細かつ正確な労働契約書または同様の書類を渡されています。 </t>
  </si>
  <si>
    <t xml:space="preserve">São apresentados aos trabalhadores, incluindo os contratados por angariadores, contratos de trabalho detalhados e precisos ou documentos laborais semelhantes (antes da transferência para outro local de trabalho ser necessária) num idioma que seja compreendido pelo trabalhador? </t>
  </si>
  <si>
    <t>document checks (including proof of age documents) of all workers before they begin working to confirm they are allowed to work according to legal standards and applicable organization policies?</t>
  </si>
  <si>
    <t>les contrôles de documents (y compris les documents servant à prouver l’âge) de tous les travailleurs avant qu'ils ne commencent à travailler sont-ils effectués afin de confirmer qu'ils sont autorisés à travailler selon les normes légales et les politiques applicables de l'organisation ?</t>
  </si>
  <si>
    <t>que se realice la verificación de documentos (incluyendo los documentos probatorios de la edad) de todos los trabajadores antes de que comiencen a trabajar, para confirmar que tengan permitido trabajar de acuerdo con los estándares legales y las políticas pertinentes de la organización.</t>
  </si>
  <si>
    <t>Dokumentenprüfungen (einschließlich Altersnachweisdokumente) aller Arbeitnehmer vor Arbeitsbeginn, um zu bestätigen, dass sie gemäß den gesetzlichen Normen und den geltenden Unternehmensrichtlinien arbeiten dürfen?</t>
  </si>
  <si>
    <t>在所有工人开始工作之前，检查文件（包括年龄证明文件）确定其根据法律标准和相应组织政策可以工作？</t>
  </si>
  <si>
    <t>労働者が仕事を開始する前に、すべての労働者の書類（年齢証明書を含む）を審査し、法的基準と該当する組織方針に準拠しており、働くことが許可されていることを確認している。</t>
  </si>
  <si>
    <t>É efetuada a verificação dos documentos (incluindo a verificação e comprovação dos documentos relativos à idade) de todos os trabalhadores antes de começarem a trabalhar, para confirmar que podem trabalhar de acordo com as normas aplicáveis e as políticas aplicáveis da organização?</t>
  </si>
  <si>
    <t xml:space="preserve">Does your organization issue a policy/policies regulating the use of foreign or domestic migrant workers. </t>
  </si>
  <si>
    <t xml:space="preserve">Votre entreprise établit-elle une ou des politiques réglementant le recours à des travailleurs migrants étrangers ou indigènes ? </t>
  </si>
  <si>
    <t xml:space="preserve">¿Su organización publica políticas que regulen el uso de trabajadores migrantes nacionales o extranjeros? </t>
  </si>
  <si>
    <t xml:space="preserve">Gibt Ihr Unternehmen eine Richtlinie bzw. Richtlinien aus, mit der/denen der Einsatz von ausländischen oder einheimischen Wanderarbeitnehmern geregelt wird? </t>
  </si>
  <si>
    <t xml:space="preserve">贵组织是否发布了用于管控使用外籍或国内外来劳工的政策。 </t>
  </si>
  <si>
    <t xml:space="preserve">貴組織は、外国人または国内の移民労働者の使用を規制するポリシー・規程を定めていますか。 </t>
  </si>
  <si>
    <t xml:space="preserve">A sua organização emite políticas que regulam a utilização de trabalhadores migrantes, estrangeiros ou domésticos? </t>
  </si>
  <si>
    <t>Questions 14-16: Supply Chain Management</t>
  </si>
  <si>
    <t>Questions 14 à 16 : Gestion de la chaîne d’approvisionnement</t>
  </si>
  <si>
    <t>Preguntas 14-16: Gestión de la cadena de suministros</t>
  </si>
  <si>
    <t>Fragen 14-16: Lieferkettenmanagement</t>
  </si>
  <si>
    <t>问题14-16：供应链管理</t>
  </si>
  <si>
    <t>質問14～16：サプライチェーン管理</t>
  </si>
  <si>
    <t>Questãoes 14-16: Gestão da Cadeia Logística</t>
  </si>
  <si>
    <t>Does your organization issue a policy/policies to its suppliers covering the provisions you selected in Questions 11, 12 and 13?</t>
  </si>
  <si>
    <t xml:space="preserve">Votre entreprise établit-elle une ou des politiques à l'intention de ses fournisseurs couvrant les dispositions que vous avez sélectionnées aux questions 11, 12 et 13 ? </t>
  </si>
  <si>
    <t xml:space="preserve">¿Su organización publica políticas para sus proveedores que incluyan las disposiciones que seleccionó en las Preguntas 11, 12 y 13? </t>
  </si>
  <si>
    <t xml:space="preserve">Gibt Ihr Unternehmen seinen Lieferanten eine Richtlinie bzw. Richtlinien aus, die die Bestimmung(en) abdeckt/abdecken, die Sie in den Fragen 11, 12 und 13 ausgewählt haben? </t>
  </si>
  <si>
    <t xml:space="preserve">贵组织是否针对供应商发布了相关政策，以涵盖您在问题 11、12 和 13 中所选择的条款？ </t>
  </si>
  <si>
    <t xml:space="preserve">貴組織は、質問11と12、13で選択した条項に関して取り上げたポリシー・規程をサプライヤーに発行していますか。 </t>
  </si>
  <si>
    <t xml:space="preserve">A sua organização emite políticas aos vossos fornecedores abrangendo as disposições que selecionou nas Questões 11, 12 e 13? </t>
  </si>
  <si>
    <t xml:space="preserve">If you answered 'Yes' to Question 14, does your organization have contractual terms and conditions that require its suppliers to affirmatively agree to its policy/policies (or equivalent)? </t>
  </si>
  <si>
    <t xml:space="preserve">Si vous avez répondu « Oui » à la question 14, votre entreprise a-t-elle des dispositions et conditions contractuelles qui exigent de vos fournisseurs qu'ils consentent expressément à votre ou vos politiques (ou équivalent) ? </t>
  </si>
  <si>
    <t xml:space="preserve">Si respondió 'Sí' a la Pregunta 14, ¿su organización dispone de términos y condiciones contractuales que requieran que sus proveedores acepten positivamente sus políticas (o equivalentes)? </t>
  </si>
  <si>
    <t xml:space="preserve">Wenn Sie Frage 14 mit „Ja“ beantwortet haben – verfügt Ihr Unternehmen über vertragliche Bedingungen, die von den Lieferanten verlangen, dass sie der Richtlinie/den Richtlinien (oder Entsprechendem) zustimmen? </t>
  </si>
  <si>
    <t>如果您对问题 14 的回答为“是的”，那么贵组织是否有相关的合约条款及条件来约束供应商，使其完全认同贵组织的政策（或同等规定）？</t>
  </si>
  <si>
    <t xml:space="preserve">質問14で「はい」とご回答になった場合、貴組織には、サプライヤーがそのポリシー・規程（または同等のもの）に同意することを義務付ける契約条件を定めていますか。 </t>
  </si>
  <si>
    <t xml:space="preserve">Se respondeu "Sim" à Questão 14, a sua organização dispõe de termos e condições contratuais que exigem que os vossos fornecedores concordem afirmativamente com a vossa(s) política(s) (ou equivalente)? </t>
  </si>
  <si>
    <t xml:space="preserve">If you answered 'Yes' to Question 14 and/or 15, does your organization's policy/policies (or the equivalent) and/or contractual terms and conditions include a flow-down clause? </t>
  </si>
  <si>
    <t xml:space="preserve">Si vous avez répondu « Oui » à la question 14 et/ou 15, la ou les politiques (ou équivalent) et/ou les dispositions et conditions contractuelles de votre entreprise comprennent-elles une clause d'incorporation par renvoi (flow-down) ? </t>
  </si>
  <si>
    <t xml:space="preserve">Si respondió 'Sí' a la Pregunta 14 y/o 15, ¿las políticas de su organización (o el equivalente) y/o los términos y condiciones contractuales incluyen una cláusula de responsabilidad solidaria? </t>
  </si>
  <si>
    <t xml:space="preserve">Wenn Sie Frage 14 und/oder 15 mit „Ja“ beantwortet haben – enthält die Richtlinie/enthalten die Richtlinien (oder Entsprechendes) und/oder die vertraglichen Bedingungen Ihres Unternehmens eine Abwärtsklausel? </t>
  </si>
  <si>
    <t>如果您对问题 14 及/或问题 15 的回答为“是的”，那么贵组织的政策（或同等规定）及/或合约条款及条件是否包含了外延条款？</t>
  </si>
  <si>
    <t>質問14、15で「はい」とご回答になった場合、貴組織のポリシー・規程（または同等のもの）および/または契約条件にはフローダウン条項（請負等の下流業者にもその義務が適用される）が含まれていますか。</t>
  </si>
  <si>
    <t xml:space="preserve">Se respondeu "Sim" à Questão 14 e/ou 15, a(s) política(s) (ou equivalente) e/ou termos e condições contratuais da sua organização inclui(em) uma cláusula de responsabilidade solidária? </t>
  </si>
  <si>
    <t xml:space="preserve">Questions 17-22: Risk Identification and Management  </t>
  </si>
  <si>
    <t xml:space="preserve">Questions 17 à 22 : Identification et gestion des risques  </t>
  </si>
  <si>
    <t>Preguntas 17-22: Identificación y gestión de riesgos</t>
  </si>
  <si>
    <t xml:space="preserve">Fragen 17-22: Risikoidentifizierung und -management  </t>
  </si>
  <si>
    <t>问题17-22：风险识别与管理</t>
  </si>
  <si>
    <t>質問17～22：リスクの特定と管理</t>
  </si>
  <si>
    <t xml:space="preserve">Questões 17-22: Identificação e Gestão do Risco  </t>
  </si>
  <si>
    <t>Does your organization perform formal screening and evaluation of prospective recruiters to determine if they (i) operate in compliance with the law and applicable organization policies, and (ii) observe the "employers pay" principle of not charging any recruitment fees to workers, as defined in the Glossary?</t>
  </si>
  <si>
    <t>Votre entreprise effectue-t-elle une sélection officielle et une évaluation des recruteurs potentiels pour déterminer s'ils (i) exercent conformément à la Loi et aux politiques applicables de l'organisation, et s’ils (ii) respectent le principe des « employeurs payant », c’est-à-dire de ne pas facturer de frais de recrutement aux travailleurs, comme défini dans le glossaire ?</t>
  </si>
  <si>
    <t>¿Su organización realiza una evaluación y diagnóstico formal de los potenciales reclutadores para determinar si (i) operan en cumplimiento con la ley y las políticas pertinentes de la organización y (ii) respetan el principio de "los empleadores pagan" de no cobrar tasa de contratación alguna a los trabajadores, tal como se define en el glosario?</t>
  </si>
  <si>
    <t>Führt Ihr Organisation ein formales Überprüfungen und Bewertungen von potenziellen Personalbeschaffern durch, um zu bestimmen, ob sie (i) in Übereinstimmung mit dem Gesetz und den zutreffenden Organisationsrichtlinien tätig sind, und (ii) das „Arbeitgeber zahlt“-Prinzip befolgen und von den Arbeitern keine Vermittlungsgebühren erheben, entsprechend der Definition im Glossar?</t>
  </si>
  <si>
    <t>您的公司是否对未来招聘方进行正式筛选和评估，决定是否 (i) 按照法律和相应的公司政策开展工作，以及(ii) 遵守‘雇主支付’ 原则，不向员工收取任何词汇表定义的招聘费用？</t>
  </si>
  <si>
    <t>貴社は、下記を特定するために見込み人材紹介事業者の正式な審査と評価を行いますか。(i) 法律と該当する会社方針に順守して運営している。 (ii)　用語で定義された、労働者に対する斡旋料金を課さない「雇用主の支払い」原則を順守している。</t>
  </si>
  <si>
    <t>A sua organização procede ao rastreio formal e avaliação de potenciais angariadores para determinar se os mesmos (i) atuam em conformidade com a legislação e as políticas aplicáveis da organização, e (ii) respeitam o princípio de "empregador paga" de não cobrar quaisquer taxas de recrutamento aos trabalhadores, conforme definidas no glossário?</t>
  </si>
  <si>
    <t>Does your organization engage in due diligence activities to identify, prevent and mitigate risks specific to slavery and human trafficking in the following areas:</t>
  </si>
  <si>
    <t>Votre organisation s'engage-t-elle dans des activités de vérification pour identifier, évaluer et gérer des risques spécifiques à l'esclavage et à la traite d’êtres humains dans ses opérations et chaînes d'approvisionnement ?</t>
  </si>
  <si>
    <t>¿Participa su organización en actividades de debida diligencia para identificar, prevenir y mitigar los riesgos específicos de la esclavitud y el tráfico humano en las siguientes áreas?</t>
  </si>
  <si>
    <t>Führt Ihr Unternehmen Sorgfaltspflichtmaßnahmen durch, um spezifische Risiken der Sklaverei und des Menschenhandels in den folgenden Bereichen zu identifizieren, zu verhindern und zu mindern?</t>
  </si>
  <si>
    <t>您的组织是否从事尽职调查活动找出、防范和降低以下领域的奴隶制做法和人口贩卖风险：</t>
  </si>
  <si>
    <t>貴組織は、以下の分野で奴隷と人身取引に特有のリスクを特定、防止、軽減するためのデューデリジェンス活動に関与していますか。</t>
  </si>
  <si>
    <t>A sua organização emprega as devidas diligências para identificar, prevenir e reduzir riscos especificamente relacionados com a escravatura e o tráfico de seres humanos nas seguintes áreas:</t>
  </si>
  <si>
    <t>Does your organization identify and assess risks on the topic(s) covered by this Declaration on an ongoing basis and taking into account risks arising from particular operating contexts in:</t>
  </si>
  <si>
    <t xml:space="preserve">Votre organisation identifie-t-elle et évalue-t-elle les risques sur le(s) sujet(s) couvert(s) par la présente déclaration de manière continue et en tenant compte des risques découlant de contextes opérationnels particuliers dans : </t>
  </si>
  <si>
    <t>¿Su organización identifica y evalúa los riesgos en los temas objeto de esta declaración de forma regular y teniendo en cuenta los riesgos que se derivan de contextos operativos específicos en:</t>
  </si>
  <si>
    <t>Ermittelt und bewertet Ihre Organisation fortlaufend Risiken in Bezug auf die in dieser Erklärung behandelten Themen und berücksichtigt dabei Risiken, die sich aus dem jeweiligen Betriebskontext ergeben:</t>
  </si>
  <si>
    <t>贵公司是否持续确认和评估本声明所涵盖主题的风险，并考虑到在以下特定经营环境中产生的风险：</t>
  </si>
  <si>
    <t>貴社は、本開示の対象となるトピックに関する以下に関するリスクを継続的に特定し評価していますか。</t>
  </si>
  <si>
    <t>A sua organização identifica e avalia riscos relacionados com o(s) tópico(s) abrangidos por esta declaração regularmente, e tendo em consideração riscos decorrentes de contextos operacionais particulares:</t>
  </si>
  <si>
    <t>Your operations?</t>
  </si>
  <si>
    <t xml:space="preserve">Vos activités ? </t>
  </si>
  <si>
    <t xml:space="preserve">Sus propias operaciones </t>
  </si>
  <si>
    <t xml:space="preserve">im operativen Geschäft </t>
  </si>
  <si>
    <t>您的经营地点？</t>
  </si>
  <si>
    <t>貴組織の業務</t>
  </si>
  <si>
    <t xml:space="preserve">As operações da sua organização? </t>
  </si>
  <si>
    <t>Your supply chain for the good(s) covered by this Declaration?</t>
  </si>
  <si>
    <t xml:space="preserve">Votre chaîne d'approvisionnement pour le(s) bien(s) couvert(s) par la présente déclaration ? </t>
  </si>
  <si>
    <t>¿Su cadena de suministro para los productos objeto de esta declaración?</t>
  </si>
  <si>
    <t>Ihre Lieferkette für die von dieser Erklärung erfasste(n) Ware(n)?</t>
  </si>
  <si>
    <t>本声明所涵盖商品的供应链？</t>
  </si>
  <si>
    <t>本開示の対象となる物品の貴社のサプライチェーン</t>
  </si>
  <si>
    <t>Na vossa cadeia logística da(s) mercadoria(s) abrangida(s) por esta declaração?</t>
  </si>
  <si>
    <t>Your direct supply chain?</t>
  </si>
  <si>
    <t xml:space="preserve">Votre chaîne d'approvisionnement directe ? </t>
  </si>
  <si>
    <t xml:space="preserve">Su cadena de suministro directa </t>
  </si>
  <si>
    <t>in Ihrer direkten Lieferkette</t>
  </si>
  <si>
    <t xml:space="preserve">您的直接供应链？ </t>
  </si>
  <si>
    <t xml:space="preserve">直接サプライチェーン </t>
  </si>
  <si>
    <t xml:space="preserve">A cadeia logística direta da sua organização? </t>
  </si>
  <si>
    <t>Your indirect supply chain?</t>
  </si>
  <si>
    <t xml:space="preserve">Votre chaîne d'approvisionnement indirecte ? </t>
  </si>
  <si>
    <t xml:space="preserve">Su cadena de suministros indirecta </t>
  </si>
  <si>
    <t xml:space="preserve">in Ihrer indirekten Lieferkette </t>
  </si>
  <si>
    <t>您的间接供应链？</t>
  </si>
  <si>
    <t xml:space="preserve">間接サプライチェーン </t>
  </si>
  <si>
    <t xml:space="preserve">A cadeia logística indireta da sua organização? </t>
  </si>
  <si>
    <t>Your labor supply chain?</t>
  </si>
  <si>
    <t xml:space="preserve"> Votre offre de main d'œuvre dans la chaîne d’approvisionnement ? </t>
  </si>
  <si>
    <t xml:space="preserve">Su cadena de suministro de mano de obra </t>
  </si>
  <si>
    <t xml:space="preserve">in Ihrer Personalbeschaffungskette </t>
  </si>
  <si>
    <t>您的劳工供应链？</t>
  </si>
  <si>
    <t xml:space="preserve">労働サプライチェーン </t>
  </si>
  <si>
    <t xml:space="preserve">A cadeia logística de mão-de-obra da sua organização? </t>
  </si>
  <si>
    <t>If you answered 'Yes' to Question 18, does your organization respond to the identified risk on an ongoing basis, using this to drive continual improvement?</t>
  </si>
  <si>
    <t>Si vous avez répondu « oui » à la question 18, votre organisation répond-t-elle au risque identifié de manière continue, en utilisant cette réponse pour favoriser l'amélioration continue ?</t>
  </si>
  <si>
    <t>Si respondió 'Sí' a la Pregunta 18, ¿su organización responde de forma constante al riesgo identificado, usando esto para impulsar la mejora continua?</t>
  </si>
  <si>
    <t>Wenn Sie Frage 18 mit „Ja“ beantwortet haben: Reagiert Ihre Organisation fortlaufend auf das festgestellte Risiko und nutzt dies zur kontinuierlichen Verbesserung?</t>
  </si>
  <si>
    <t>如果您在问题 18 中的回答为“是”，那么贵公司是否持续对已确定的风险采取行动，并通过这些行动来推动持续改进？</t>
  </si>
  <si>
    <t xml:space="preserve">質問18で「はい」と答えた場合、貴社は特定されたリスクに継続的に対応し、これを継続的改善の推進に役立てていますか。
</t>
  </si>
  <si>
    <t xml:space="preserve">Se respondeu «Sim» à Questão 18, a sua organização reage ao risco identificado de forma continuada, utilizando isto para promover a melhoria contínua?
</t>
  </si>
  <si>
    <t xml:space="preserve">What percentage of relevant suppliers have provided a response to your due diligence survey, such as the Slavery and Trafficking Risk Template (STRT)? </t>
  </si>
  <si>
    <t>Quel est le pourcentage de fournisseurs concernés qui ont répondu à votre enquête de diligence raisonnable, telle que le modèle de risque d'esclavage et de trafic (STRT) ?</t>
  </si>
  <si>
    <t xml:space="preserve">¿Qué porcentaje de proveedores relevantes ha enviado respuesta a su cuestionario de diligencia debida, por ejemplo, a la plantilla de riesgos de esclavitud y tráfico (STRT, por sus siglas en inglés)? </t>
  </si>
  <si>
    <t xml:space="preserve">Wie viel Prozent der relevanten Lieferanten haben eine Antwort auf Ihre Sorgfaltspflichtumfrage, wie z. B. die Vorlage für Risiken im Zusammenhang mit Sklaverei und Menschenhandel (STRT), gegeben? </t>
  </si>
  <si>
    <t xml:space="preserve">对贵公司的尽职调查（如《奴役和贩运风险模板》（STRT））做出回复的相关供应商占比为多少？ </t>
  </si>
  <si>
    <t>関連するサプライヤーの何パーセントが、STRT（Slavery and Trafficking Risk Template、奴隷・人身売買リスクテンプレート）のような貴社のデューディリジェンス調査への回答を提供しましたか。</t>
  </si>
  <si>
    <t xml:space="preserve">Que percentagem de fornecedores relevantes responderam ao vosso questionário sobre devidas diligências, como, por exemplo, o Slavery and Trafficking Risk Template (STRT)? </t>
  </si>
  <si>
    <t>Does your organization conduct a formal vulnerability assessment of its workers to slavery and human trafficking?</t>
  </si>
  <si>
    <t>Votre organisation procède-t-elle à une évaluation officielle de la vulnérabilité de ses travailleurs à l'esclavage et à la traite des personnes ?</t>
  </si>
  <si>
    <t>¿Su organización lleva a cabo una evaluación formal de la vulnerabilidad de sus trabajadores frente a la esclavitud y el tráfico humano?</t>
  </si>
  <si>
    <t>Führt Ihre Organisation eine formelle Schwachstellenbewertung der Beschäftigten hinsichtlich Sklaverei und Menschenhandel durch?</t>
  </si>
  <si>
    <t>您的组织是否对其工人执行正式的受奴隶制做法和人口贩卖伤害的容易程度评估？</t>
  </si>
  <si>
    <t>貴組織は、奴隷と人身取引に対する労働者の正式な脆弱性評価を実施していますか。</t>
  </si>
  <si>
    <t>A sua organização realiza uma avaliação formal da vulnerabilidade dos seus trabalhadores à escravatura e ao tráfico de seres humanos?</t>
  </si>
  <si>
    <t>If you answered 'Yes' to Question 18, does your organization use an independent third party to conduct these due diligence activities?</t>
  </si>
  <si>
    <t>Si vous avez répondu « oui » à la Question 18, votre organisation fait-elle appel à une tierce partie indépendante pour effectuer ces activités de vérification ?</t>
  </si>
  <si>
    <t>Si contestó "Sí" a la Pregunta 18, ¿su organización emplea una entidad tercera independiente para llevar a cabo estas actividades de verificación?</t>
  </si>
  <si>
    <t>Falls Sie die Frage 18 mit „Ja“ beantworteten, setzt Ihr Organisation zur Durchführung dieser Überprüfungsaktivitäten einen unabhängigen Dritten ein?</t>
  </si>
  <si>
    <t>如果您对问题18的回答为‘是’，您的公司是否使用独立第三方开展这些核实工作？</t>
  </si>
  <si>
    <t>質問18で「はい」と回答した場合、貴社は独立第三者機関を使用し、このような検証活動を行っていますか。</t>
  </si>
  <si>
    <t>Caso tenha respondido "Sim" à Questão 18, a sua organização recorre a uma terceira entidade independente para conduzir essas atividades de verificação?</t>
  </si>
  <si>
    <t>Question 23: Training</t>
  </si>
  <si>
    <t>Question 23 : Formation</t>
  </si>
  <si>
    <t>Pregunta 23: Capacitación</t>
  </si>
  <si>
    <t>Frage 23: Schulung</t>
  </si>
  <si>
    <t>问题23：培训</t>
  </si>
  <si>
    <t>質問23：研修</t>
  </si>
  <si>
    <t>Questão 23: Formação</t>
  </si>
  <si>
    <t>Do your workers who have direct responsibility for supply chain management and recruitment receive training on how to mitigate risk of slavery and human trafficking?</t>
  </si>
  <si>
    <t>Vos travailleurs directement responsables de la gestion de la chaîne d'approvisionnement et du recrutement reçoivent-ils une formation sur la façon d'atténuer les risques d'esclavage et de traite des êtres humains ?</t>
  </si>
  <si>
    <t>¿Sus trabajadores que tienen responsabilidad directa por la gestión de la cadena de suministros y el reclutamiento reciben capacitación sobre cómo mitigar el riesgo de esclavitud y tráfico humano?</t>
  </si>
  <si>
    <t>Erhalten Ihre Mitarbeiter mit direkter Verantwortung für das Lieferkettenmanagement und die Personaleinstellung Schulungen, wie man das Risiko von Sklaverei und des Menschenhandels mindern kann?</t>
  </si>
  <si>
    <t>您组织的工人是否直接负责供应链管理层和招聘团队接受有关降低奴隶制做法和人口贩卖风险的培训？</t>
  </si>
  <si>
    <t>サプライチェーン管理と求人を直接担当する従業員は、奴隷と人身取引のリスクを軽減する仕方に関する研修を受けていますか。</t>
  </si>
  <si>
    <t>Os trabalhadores da sua organização diretamente responsáveis pela gestão da cadeia logística e pelo recrutamento recebem formação sobre como reduzir o risco de escravatura e tráfico de seres humanos?</t>
  </si>
  <si>
    <t>Do your workers who have direct responsibility for supply chain management and recruitment receive training on how to mitigate risk on the topic(s) covered by this Declaration?</t>
  </si>
  <si>
    <t>Vos travailleurs qui ont une responsabilité directe dans la gestion de la chaîne d'approvisionnement et le recrutement reçoivent-ils une formation sur la manière d'atténuer les risques sur le(s) sujet(s) couvert(s) par la présente déclaration ?</t>
  </si>
  <si>
    <t>¿Los trabajadores que tiene responsabilidad directa en la gestión de la cadena de suministro y la selección de personal reciben formación sobre cómo mitigar el riesgo en los temas objeto de esta declaración?</t>
  </si>
  <si>
    <t>Erhalten Ihre Mitarbeiter, die direkt für das Management der Lieferkette und die Personalbeschaffung verantwortlich sind, eine Schulung zur Risikominderung in Bezug auf die in dieser Erklärung behandelten Themen?</t>
  </si>
  <si>
    <t>贵公司直接负责供应链管理和招聘的员工是否接受过有关如何降低本声明所涵盖主题的风险的培训？</t>
  </si>
  <si>
    <t>サプライチェーンの管理と採用に直接的な責任を持つ貴社の労働者は、本開示の対象となるテーマについて、リスクを軽減する方法についての研修を受けていますか。</t>
  </si>
  <si>
    <t>Os vossos trabalhadores que têm responsabilidades diretas na gestão de cadeias logísticas e no recrutamento recebem formação sobre como mitigar os riscos associados ao(s) tópico(s) abrangido(s) por esta declaração?</t>
  </si>
  <si>
    <t>Questions 24-26: Reporting &amp; Internal Accountability</t>
  </si>
  <si>
    <t>Questions 24 et 26 : Signalement &amp; Responsabilité interne</t>
  </si>
  <si>
    <t>Preguntas 24-26: Denuncia y responsabilidad interna</t>
  </si>
  <si>
    <t>Fragen 24-26: Berichterstattung und interne Rechenschaftspflicht</t>
  </si>
  <si>
    <t>问题24-26：报告与内部问责</t>
  </si>
  <si>
    <t>質問24～26：レポートと内部責任</t>
  </si>
  <si>
    <t>Questões 24-26: Comunicação e responsabilização a nível interno</t>
  </si>
  <si>
    <t>Does your organization have a process for workers and agents to report, without fear of retaliation, matters related to slavery and human trafficking?</t>
  </si>
  <si>
    <t>Votre organisation dispose-t-elle d’un processus permettant aux employés et aux agents de signaler, sans crainte de représailles, des problèmes liés à l'esclavage et à la traite d’êtres humains ?</t>
  </si>
  <si>
    <t>¿Su organización cuenta con algún proceso para que los trabajadores y agentes denuncien, sin miedo a represalias, asuntos relacionados con la esclavitud y el tráfico humano?</t>
  </si>
  <si>
    <t>Verfügt Ihr Organisation über einen Prozess für Mitarbeiter und Vertreter, bei dem sie ohne Angst vor Vergeltung Fragen in Bezug auf Sklaverei und Menschenhandel einreichen können?</t>
  </si>
  <si>
    <t>您的组织是否有流程供工人和代理人报告有关奴隶制做法和人口贩卖的事项而无需担心遭到报复？</t>
  </si>
  <si>
    <t>貴組織には、労働者と代理人が報復を恐れることなく、奴隷や人身取引に関連する事項を報告するプロセスがありますか。</t>
  </si>
  <si>
    <t>A sua organização dispõe de um processo através do qual os trabalhadores e agentes possam comunicar, sem receio de retaliação, matérias relacionadas com escravatura e tráfico de seres humanos?</t>
  </si>
  <si>
    <t>Does your organization maintain internal accountability standards and procedures to respond to a failure by workers and agents to meet organization policies regarding slavery and human trafficking?</t>
  </si>
  <si>
    <t>Votre organisation maintient-elle des normes et procédures de responsabilisation internes pour les employés et les agents qui ne respectent pas les normes de l'entreprise en matière d'esclavage et de traite des êtres humains ?</t>
  </si>
  <si>
    <t>¿Implementa su organización normas y procedimientos internos de rendición de cuentas para responder frente a casos en los que trabajadores o agentes no cumplan con las políticas de la organización relativas a la esclavitud y el tráfico humano?</t>
  </si>
  <si>
    <t>Unterhält Ihr Organisation Standards zur internen Rechenschaftspflicht und Verfahren für Mitarbeiter und Vertreter, die die Organisationsstandards hinsichtlich Sklaverei und Menschenhandels nicht erfüllen?</t>
  </si>
  <si>
    <t>您的组织是否定有内部问责标准和程序，处理工人和代理人未能满足有关奴隶制做法和人口贩卖政策要求的情况？</t>
  </si>
  <si>
    <t>貴組織は、奴隷や人身取引に関連する組織基準を順守しなかった労働者や代理人に対応する内部責任基準や手続きがありますか。</t>
  </si>
  <si>
    <t>A sua organização tem em vigor normas e procedimentos de responsabilização a nível interno para corrigir as situações em que os trabalhadores e agentes não cumprem as políticas da organização em matéria de escravatura e tráfico de seres humanos?</t>
  </si>
  <si>
    <t>Does your organization have a process for workers and agents to report, without fear of retaliation, matters related to the topic(s) covered by this Declaration?</t>
  </si>
  <si>
    <t>Votre organisation dispose-t-elle d'un processus permettant aux travailleurs et aux agents de signaler, sans crainte de représailles, des questions liées au(x) sujet(s) couvert(s) par la présente déclaration ?</t>
  </si>
  <si>
    <t>¿Su organización tiene un proceso para que trabajadores y agentes informen, sin temor a represalias, de asuntos relacionados con los temas objeto de esta declaración?</t>
  </si>
  <si>
    <t>Verfügt Ihre Organisation über ein Verfahren, das es Arbeitnehmern und Vertretern ermöglicht, ohne Angst vor Vergeltungsmaßnahmen Angelegenheiten im Zusammenhang mit den in dieser Erklärung behandelten Themen zu melden?</t>
  </si>
  <si>
    <t>贵公司是否有一套流程能够让员工和代理人在不担心遭到报复的情况下报告与本声明所涵盖主题相关的问题？</t>
  </si>
  <si>
    <t>貴社には、労働者や代理人が報復の恐れのない形で、本開示の対象となるトピックに関連する事項を報告するためのプロセスがありますか。</t>
  </si>
  <si>
    <t>A sua organização tem implementado um processo para os vossos trabalhadores e agentes comunicarem, sem receio de represálias, matérias relacionadas com o(s) tópico(s) abrangidos por esta declaração?</t>
  </si>
  <si>
    <t>Does your organization maintain internal accountability standards and procedures to respond to a failure by workers and agents to meet organization policies on the topic(s) covered by this Declaration?</t>
  </si>
  <si>
    <t>Votre organisation dispose-t-elle de normes et de procédures internes de responsabilité pour répondre à un manquement des travailleurs et des agents aux politiques de l'organisation sur le(s) sujet(s) couvert(s) par la présente déclaration ?</t>
  </si>
  <si>
    <t>¿Su organización mantiene estándares y procedimientos internos de rendición de cuentas para responder a los incumplimientos por parte de los trabajadores y agentes de las políticas de la organización respecto de los temas objetos de esta declaración?</t>
  </si>
  <si>
    <t>Unterhält Ihre Organisation interne Rechenschaftsstandards und -verfahren, um auf Verstöße von Arbeitnehmern und Beauftragten gegen die Unternehmensrichtlinien zu den in dieser Erklärung behandelten Themen zu reagieren?</t>
  </si>
  <si>
    <t>贵公司是否依照内部问责标准和程序，处理员工和代理人未遵守公司政策（该政策与本声明所涵盖的主题相关）的情况？</t>
  </si>
  <si>
    <t>貴社は、本開示の対象となるテーマについて、労働者や代理人が組織の方針を満たさない場合に対応するための、内部の説明責任基準や手順を維持していますか。</t>
  </si>
  <si>
    <t>A sua organização mantém normas e procedimentos de responsabilização internos para dar resposta ao incumprimento, por trabalhadores e agentes, de políticas da organização relacionadas com o(s) tópico(s) abrangido(s) por esta declaração?</t>
  </si>
  <si>
    <t>Question 27: Certification</t>
  </si>
  <si>
    <t>Question 27 : Certification</t>
  </si>
  <si>
    <t>Pregunta 27: Certificación</t>
  </si>
  <si>
    <t>Frage 27: Zertifizierung</t>
  </si>
  <si>
    <t>问题27：认证</t>
  </si>
  <si>
    <t>質問27：保証</t>
  </si>
  <si>
    <t>Questão 27: Certificação</t>
  </si>
  <si>
    <t>Does your organization require direct (first tier) suppliers to certify that materials incorporated into their products comply with all slavery and human trafficking laws of the country or countries in which they are doing business?</t>
  </si>
  <si>
    <t>Votre organisation demande-t-elle à ses fournisseurs directs (de premier rang) de certifier que les matériaux incorporés dans leurs produits sont conformes à toutes les lois relatives à l'esclavage et à la traite d’êtres humains du pays ou des pays dans lesquels ils exercent ?</t>
  </si>
  <si>
    <t>¿Su organización exige a los proveedores directos (primer nivel) que certifiquen que los materiales que incorporan en sus productos cumplen con todas las leyes anti esclavitud y tráfico humano del país o países con los que realizan negocios?</t>
  </si>
  <si>
    <t>Verlangt Ihr Organisation von direkten Lieferanten (erster Stufe) eine Zertifizierung, dass die in ihren Produkten verwendeten Materialien sämtliche Gesetze gegen Sklaverei und Menschenhandel des Landes oder der Länder einhalten, in denen sie tätig sind?</t>
  </si>
  <si>
    <t>您的公司是否要求直接（第一层）供应商认证纳入其产品的材料符合其经营所在国奴隶制与人口贩卖相关的所有法律？</t>
  </si>
  <si>
    <t>貴社は、供給元（一次サプライヤー）にその会社が製造する製品に使用される原材料すべてが操業国における奴隷・人身取引禁止法令に順守していることを証明するよう義務付けていますか。</t>
  </si>
  <si>
    <t>A sua organização exige que os fornecedores diretos (primeiro escalão) certifiquem que os materiais incorporados nos respetivos produtos cumprem todas as leis em matéria de escravatura e tráfico de seres humanos do país ou países nos quais operam?</t>
  </si>
  <si>
    <t>Does your organization prioritize the use of ethical recruitment agencies certified by credible assurance schemes?</t>
  </si>
  <si>
    <t>Votre organisation privilégie-t-elle le recours à des agences de recrutement éthiques et certifiées par des programmes d'assurance fiables ?</t>
  </si>
  <si>
    <t>¿Su organización prioriza el uso de agencias de reclutamiento ético certificadas por sistemas de garantía confiables?</t>
  </si>
  <si>
    <t>Setzt Ihre Organisation Prioritäten beim Einsatz ethischer Personalvermittler, die durch glaubwürdige Sicherungssysteme zertifiziert sind?</t>
  </si>
  <si>
    <t>您的组织是否优先使用由可信赖的认知机制认证的有道德的招聘机构？</t>
  </si>
  <si>
    <t>貴組織は、信頼できる保証制度で認定された倫理的な人材紹介事業者の使用を優先していますか。</t>
  </si>
  <si>
    <t>A sua organização prioriza a utilização de agências de recrutamento que atuam com ética, certificadas por programas de certificação credíveis?</t>
  </si>
  <si>
    <t>Does your organization have processes in place to provide for or participate in remedy when there is an adverse impact related to the topic(s) covered by this Declaration?</t>
  </si>
  <si>
    <t>Votre organisation a-t-elle mis en place des processus pour fournir ou participer à la réparation en cas d'impact négatif lié au(x) sujet(s) couvert(s) par cette déclaration ?</t>
  </si>
  <si>
    <t>¿Su organización tiene implantados procesos para facilitar soluciones (o participar en estas) cuando hay un impacto adverso relacionado con los temas objeto de esta declaración?</t>
  </si>
  <si>
    <t>Verfügt Ihre Organisation über Verfahren, um für Abhilfe zu sorgen oder sich an Abhilfemaßnahmen zu beteiligen, wenn eine nachteilige Auswirkung im Zusammenhang mit dem/den in dieser Erklärung behandelten Thema/en eintritt?</t>
  </si>
  <si>
    <t>当出现与本声明所涵盖的主题相关的负面影响时，贵公司是否有一套现行的流程来提供或进行补救？</t>
  </si>
  <si>
    <t>貴社は、この開示の対象となるトピックに関連する有害な影響がある場合、救済を提供または参加するプロセスを備えていますか。</t>
  </si>
  <si>
    <t>A sua organização tem implementados processos para providenciar, ou participar, na resolução quando existe um impacto adverso relacionado com o(s) tópico(s) abrangidos por esta declaração?</t>
  </si>
  <si>
    <t>Question 28: Public Disclosure</t>
  </si>
  <si>
    <t>Question 28 : Déclaration publique</t>
  </si>
  <si>
    <t>Pregunta 28: Divulgación pública</t>
  </si>
  <si>
    <t>Frage 28: Öffentliche Offenlegung</t>
  </si>
  <si>
    <t>问题28：公开披露</t>
  </si>
  <si>
    <t>質問28：情報開示</t>
  </si>
  <si>
    <t>Questão 28: Divulgação pública</t>
  </si>
  <si>
    <t>Does your organization publicly disclose information on its efforts to address human trafficking and slavery? Note: Public disclosures may be compiled to comply with slavery and human trafficking related regulations.</t>
  </si>
  <si>
    <t>Votre organisation divulgue-t-elle publiquement des informations sur les efforts qu'elle déploie pour lutter contre la traite des êtres humains et l'esclavage ? Remarque : Les divulgations publiques peuvent être compilées pour se conformer aux réglementations relatives à l'esclavage et à la traite des êtres humains.</t>
  </si>
  <si>
    <t>¿Su organización divulga públicamente información sobre sus esfuerzos para hacer frente al tráfico humano y la esclavitud? Nota: La divulgación pública podrá ser compilada para cumplir con las normas contra la esclavitud y el tráfico humano.</t>
  </si>
  <si>
    <t>Gibt Ihre Organisation öffentlich Informationen über ihre Bemühungen zur Bekämpfung von Menschenhandel und Sklaverei bekannt? Hinweis: Öffentliche Mitteilungen können so gestaltet werden, dass sie den Anforderungen hinsichtlich Sklaverei und Menschenhandel entsprechen.</t>
  </si>
  <si>
    <t>您的组织是否公开披露其应对人口贩卖和奴隶制做法问题的努力？注意：公开披露可能为遵守奴隶制做法和人口贩卖的相关规定而编制。</t>
  </si>
  <si>
    <t>貴組織は、人身取引と奴隷に対処する取り組みに関する情報を開示していますか。注記：情報開示は、奴隷や人身取引関連の規則に順守するために編集することができます。</t>
  </si>
  <si>
    <t>A sua organização divulga publicamente informações sobre as suas iniciativas destinadas a combater a escravatura e o tráfico de seres humanos? Nota: As divulgações públicas podem ser compiladas para dar cumprimento a regulamentos relacionados com a escravatura e o tráfico de seres humanos.</t>
  </si>
  <si>
    <t>Does your organization publicly disclose information on the topic(s) covered by this Declaration? Note: Public disclosures may be compiled to comply with legal or regulatory obligations.</t>
  </si>
  <si>
    <t>Votre organisation divulgue-t-elle publiquement des informations sur le(s) sujet(s) couvert(s) par cette déclaration ? Remarque : les divulgations publiques peuvent être compilées pour se conformer à des obligations légales ou réglementaires.</t>
  </si>
  <si>
    <t>¿Su organización ha hecho pública información sobre los temas objeto de esta declaración? Nota: Las difusiones públicas se pueden recopilar para cumplir las obligaciones legales o normativas.</t>
  </si>
  <si>
    <t>Veröffentlicht Ihre Organisation Angaben zu den Themen, die in dieser Erklärung behandelt werden? Hinweis: Öffentliche Bekanntmachungen können erstellt werden, um gesetzlichen oder behördlichen Verpflichtungen nachzukommen.</t>
  </si>
  <si>
    <t>贵公司是否公开披露本声明所涵盖主题的信息？备注：可能会对公开披露的信息进行汇编，以遵守法律或监管义务。</t>
  </si>
  <si>
    <t>貴社は、本開示の対象となるトピックに関する情報を公表していますか。注：公開された情報は、法律または規制上の義務を遵守するためにまとめられることがあります。</t>
  </si>
  <si>
    <t>A sua organização divulga publicamente informações relacionadas com o(s) tópico(s) abrangido(s) por esta declaração? Nota: as divulgações públicas podem destinar-se ao cumprimento de obrigações legais ou regulamentares.</t>
  </si>
  <si>
    <t xml:space="preserve">Answer options: </t>
  </si>
  <si>
    <t xml:space="preserve">Choix de réponse : </t>
  </si>
  <si>
    <t>Opciones de respuesta:</t>
  </si>
  <si>
    <t xml:space="preserve">Antwortmöglichkeiten: </t>
  </si>
  <si>
    <t>答案选项：</t>
  </si>
  <si>
    <t>回答の選択肢：</t>
  </si>
  <si>
    <t xml:space="preserve">Opções de resposta: </t>
  </si>
  <si>
    <t>Yes</t>
  </si>
  <si>
    <t>Oui</t>
  </si>
  <si>
    <t>Sí</t>
  </si>
  <si>
    <t>Ja</t>
  </si>
  <si>
    <t>是</t>
  </si>
  <si>
    <t>はい</t>
  </si>
  <si>
    <t>Sim</t>
  </si>
  <si>
    <t>No</t>
  </si>
  <si>
    <t>Non</t>
  </si>
  <si>
    <t>Nein</t>
  </si>
  <si>
    <t>否</t>
  </si>
  <si>
    <t>いいえ</t>
  </si>
  <si>
    <t>Não</t>
  </si>
  <si>
    <t>Supporting documentation required: No</t>
  </si>
  <si>
    <t>Pièces justificatives requises : Non</t>
  </si>
  <si>
    <t>Documentación de apoyo requerida: No</t>
  </si>
  <si>
    <t>Belegunterlagen erforderlich: Nein</t>
  </si>
  <si>
    <t>要求支持性文件：否</t>
  </si>
  <si>
    <t>裏付け資料が必要：いいえ</t>
  </si>
  <si>
    <t>Documentação de suporte necessária: Não</t>
  </si>
  <si>
    <t>If you answered 'Yes' to Question 16a, is your organization in compliance with the relevant legislation?</t>
  </si>
  <si>
    <t>Si vous avez répondu « Oui » à la question 16a, votre organisation est-elle conforme à la législation applicable ?</t>
  </si>
  <si>
    <t>Si contestó "Sí" a la Pregunta 16a, ¿su organización cumple con la legislación pertinente?</t>
  </si>
  <si>
    <t>Falls Sie die Frage 16a mit „Ja“ beantworteten, erfüllt Ihr Organisation die einschlägigen Gesetze?</t>
  </si>
  <si>
    <t>如果您对问题16a回答为‘是’，您的公司是否遵守相关法律？</t>
  </si>
  <si>
    <t>質問16aで「はい」と回答した場合、貴社は関連法令に順守していますか。</t>
  </si>
  <si>
    <t>Caso tenha respondido "Sim" à Questão 16a, a sua organização atua em conformidade com a legislação relevante?</t>
  </si>
  <si>
    <t>Supporting documentation required: Proof of public disclosure required</t>
  </si>
  <si>
    <t>Pièces justificatives requises : Preuve de déclaration publique requise</t>
  </si>
  <si>
    <t>Documentación de apoyo requerida: se requiere prueba de divulgación pública</t>
  </si>
  <si>
    <t>Belegunterlagen erforderlich: Nachweis der öffentlichen Offenlegung erforderlich</t>
  </si>
  <si>
    <t>所需支持性文件：所需的公开披露证据</t>
  </si>
  <si>
    <t>裏付け資料が必要：情報開示の証明が必要</t>
  </si>
  <si>
    <t>Documentação de suporte necessária: comprovativo da necessidade de divulgação pública</t>
  </si>
  <si>
    <t xml:space="preserve">Questions 20-23: Compliance Plan Requirements (US Federal Acquisition Regulation Final Rule on Combating Trafficking in Persons)  </t>
  </si>
  <si>
    <t xml:space="preserve">Questions 20 à 23 : Exigences du plan de conformité (Règle définitive de la Réglementation des Acquisitions fédérales aux États-Unis (Federal Acquisition Regulation) contre la traite des personnes)  </t>
  </si>
  <si>
    <t>Preguntas 20-23: Requerimientos del Plan de cumplimiento (Disposición definitiva de la Regulación Federal de Adquisiciones (FAR) de los EE. UU. sobre el Combate del tráfico humano)</t>
  </si>
  <si>
    <t xml:space="preserve">Fragen 20-23: Anforderungen an den Compliance-Plan (endgültige Regelung der „US Federal Acquisition Regulation“ (Beschaffungsrichtlinie der Vereinigten Staaten) zur Bekämpfung des Menschenhandels)  </t>
  </si>
  <si>
    <t>问题20-23：合规方案要求（《美国联邦采购条例对打击人口贩卖的最终规定》）</t>
  </si>
  <si>
    <t>質問20～23：コンプライアンス計画要求事項（米国連邦政府調達規則最終規則、人身取引対策）</t>
  </si>
  <si>
    <t xml:space="preserve">Questões 20-23: Requisitos do Plano de Observância (US Federal Acquisition Regulation Final Rule on Combating Trafficking in Persons  </t>
  </si>
  <si>
    <t>Is your organization engaged in US federal contracts, as a contractor or a subcontractor, whereby the contract or portion of the contract (i) has an estimated value above $500,000, and (ii) is for the provision of supplies acquired, or services performed, outside of the US, excluding commercially available off-the-shelf items?</t>
  </si>
  <si>
    <t>Votre organisation est-elle engagée dans des contrats fédéraux aux États-Unis, en tant que contractuel ou sous-traitant, où le contrat ou la partie du contrat (i) a une valeur estimée supérieure à 500 000 $ et (ii) est destiné à fournir du matériel ou des services, à l'extérieur des États-Unis, à l'exclusion des articles disponibles dans le commerce ?</t>
  </si>
  <si>
    <t>¿Su organización participa de contratos federales de los EE. UU. como contratista o subcontratista, por los cuales el contrato o parte del contrato (i) tiene un valor estimado superior a $500.000 y (ii) tiene como fin la provisión de suministros adquiridos, o servicios realizados, fuera de los EE. UU., excluyendo los artículos estándar comercialmente disponibles?</t>
  </si>
  <si>
    <t>Ist Ihr Organisation als Auftragnehmer oder Unterauftragnehmer an Verträgen der US-Regierung beteiligt, wobei der Vertrag oder ein Teil des Vertrages (i) einen geschätzten Wert von über 500.000 USD hat und (ii) für die Bereitstellung von erworbenen Lieferungen oder durchgeführten Leistungen, außerhalb der USA, ausgenommen im Handel erhältliche Standardprodukte?</t>
  </si>
  <si>
    <t>您的公司是否作为承包商或分包商参与美国联邦合同，其中合同或部分合同(i) 估价高于50万美元，以及(ii)为美国境外提供供应或服务，不包括现货供应物品？</t>
  </si>
  <si>
    <t>貴社は、業務委託者または下請業者として、米国連邦政府と契約し、その契約またはその一部が、(i) 推定価格$500,000以上、および(ii) 市販品を除き、米国以外で取得した供給品、または米国以外で行われたサービスの提供ですか。</t>
  </si>
  <si>
    <t>A sua organização está envolvida em contratos federais nos EUA, como fornecedor ou subfornecedor, sendo que o contrato ou parte do contrato (i) tem um valor estimado superior a 500 000 dólares dos EUA, e (ii) se destina ao fornecimento de mercadorias adquiridas, ou serviços prestados, fora dos EUA, excluindo artigos comercialmente disponíveis no mercado?</t>
  </si>
  <si>
    <t>If you answered 'Yes' to Question 20, do you have a compliance plan that meets the minimum requirements outlined in the US FAR Final Rule on Combating Trafficking in Persons?</t>
  </si>
  <si>
    <t>Si vous avez répondu « Oui » à la Question 20, disposez-vous d’un plan de conformité qui satisfait aux exigences minimales énoncées dans la règle définitive de la Federal Acquisition Regulation (la « FAR ») (Réglementation des Acquisitions fédérales) contre la traite des personnes ?</t>
  </si>
  <si>
    <t>Si contestó "Sí" a la Pregunta 20, ¿cuenta con un plan de cumplimiento que cumpla con los requerimientos mínimos descritos en la Disposición definitiva de la FAR sobre el Combate de tráfico humano?</t>
  </si>
  <si>
    <t>Falls Sie die Frage 20 mit „Ja“ beantworteten, verfügen Sie über einen Compliance-Plan, der die in der endgültigen Regelung der „US Federal Acquisition Regulation“ zur Bekämpfung des Menschenhandels dargelegten Mindestanforderungen erfüllt?</t>
  </si>
  <si>
    <t>如果您对问题20的回答为‘是’，您是否有合规方案满足《美国联邦采购条例对打击人口贩卖的最终规定》所列的最低要求？</t>
  </si>
  <si>
    <t>質問20で「はい」と回答した場合、貴社は米国連邦政府調達規則最終規則、人身取引対策で概略された最低要件を充足するコンプライアンス計画を制定していますか。</t>
  </si>
  <si>
    <t>Caso tenha respondido "Sim" à Questão 20, a sua organização dispõe de um plano de observância que cumpra os requisitos mínimos estabelecidos na "US FAR Final Rule on Combating Trafficking in Persons" (Norma Final do Regulamento de Aquisição Federal dos EUA sobre Combate ao Tráfico de Pessoas)?</t>
  </si>
  <si>
    <t>If you answered 'Yes' to Question 20, has your organization posted the relevant contents of its compliance plan at the workplace and on its website, or, if posting at the workplace or on its website is impractical, has your organization provided it to each worker in writing?</t>
  </si>
  <si>
    <t>Si vous avez répondu « Oui » à la Question 20, votre organisation a-t-elle publié le contenu concerné par son plan de conformité sur le lieu de travail et sur son site Web, ou, si l'affichage sur le lieu de travail ou sur son site Web est peu pratique, votre organisation l'a-t-elle délivré à chaque travailleur par écrit ?</t>
  </si>
  <si>
    <t>Si contestó "Sí" a la Pregunta 20, ¿su organización ha publicado los contenidos relevantes de su plan de cumplimiento en el lugar de trabajo y en su sitio web o, si la publicación en el lugar de trabajo o sitio web es impráctica, su organización los ha brindado a cada trabajador por escrito?</t>
  </si>
  <si>
    <t>Falls Sie die Frage 20 mit „Ja“ beantworteten, hat Ihr Organisation die relevanten Inhalte seines Compliance-Plans am Arbeitsplatz und auf seiner Website veröffentlicht oder, wenn die Veröffentlichung am Arbeitsplatz oder auf der Website unpraktisch ist, hat Ihr Organisation jedem Mitarbeiter den Compliance-Plan in schriftlicher Form zur Verfügung gestellt?</t>
  </si>
  <si>
    <t>如果您对问题20的回答为‘是’，您的公司是否在办公场所以及官方网站上发布合规方案的相关内容，如果在办公场所以及官方网站上发布并不现实，您的公司是否以书面形式向每位员工提供此内容？</t>
  </si>
  <si>
    <t>質問20で「はい」と回答した場合、貴社はそのコンプライアンス計画を職場と自社のWebサイトに掲載しましたか。職場と自社のWebサイトに掲載することが困難な場合は、各従業員に書面でそれを提供しましたか。</t>
  </si>
  <si>
    <t>Caso tenha respondido "Sim" à Questão 20, a sua organização divulgou o teor relevante do plano de observância no local de trabalho ou no website da organização, ou, caso a divulgação do mesmo no local de trabalho ou no website da organização seja impraticável, a sua organização facultou a cada trabalhador uma cópia por escrito do referido plano?</t>
  </si>
  <si>
    <t>If you answered 'Yes' to Question 20, does your organization annually submit a certification to the US Federal Government Contracting Officer or prime contractor that (i) it has implemented its compliance plan; and (ii) after conducting due diligence, either – (a) to the best of your organization’s knowledge and belief, neither it nor any of its agents, subcontractors, or their agents is engaged in any such activities; or (b) if abuses have been found, your organization or subcontractor has taken the appropriate remedial and referral actions.</t>
  </si>
  <si>
    <t>Si vous avez répondu « Oui » à la Question 20, votre organisation dépose-t-elle, chaque année, une attestation à l'agent de négociation du gouvernement fédéral américain ou au contractuel principal qui révèle (i) la mise en œuvre de son plan de conformité ; et (ii) après avoir effectué la diligence raisonnable, soit - (a) compte tenu des connaissances et convictions de votre organisation, ni elle ni aucun de ses agents, sous-traitants ou leurs agents ne participe à de telles activités ; soit (b) si des abus ont été découverts, votre organisation ou votre sous-traitant a pris les mesures correctives et recommandations appropriées.</t>
  </si>
  <si>
    <t>Si contestó "Sí" a la Pregunta 20, ¿su organización envía anualmente una certificación al Oficial contratante del Gobierno Federal de los EE. UU. o contratista principal que pruebe que (i) ha implementado su plan de cumplimiento y (ii) tras llevar a cabo la diligencia debida, es cierto que (a) al leal saber y entender de su organización, ni esta ni ninguno de sus agentes, subcontratistas o sus agentes participan de tales actividades; o (b) si se detectaron abusos, su organización o subcontratistas han tomado las medidas correctivas y de derivación apropiadas?</t>
  </si>
  <si>
    <t>Falls Sie die Frage 20 mit „Ja“ beantworteten, reicht Ihr Organisation jährlich eine Zertifizierung an den US Federal Government Contracting Officer (vertragsschließender Beamter des US-Bundesregierung ) oder Hauptauftragnehmer ein, dass (i) das Organisation seinen Compliance-Plan implementiert hat; und dass (ii) nach der Durchführung sorgfältiger Prüfung (a) weder das Organisation noch einer seiner Vertreter, Unterauftragnehmer oder deren Vertreter nach bestem Wissen und Gewissen an solchen Tätigkeiten beteiligt sind; oder (b) falls Verstöße festgestellt wurden, Ihr Organisation oder Unterauftragnehmer die entsprechenden Abhilfs- und Verweisungsmaßnahmen ergriffen hat.</t>
  </si>
  <si>
    <t>如果您对问题20的回答为‘是’，您的公司是否每年向美国联邦政府合同官员或主承包商提交一份认证，认证(i) 公司已经实施合规方案；(ii) 执行尽职调查后，(a)尽您公司所知所信，公司本身或任何代理人、分包商、或其代理人没有参与上述任一活动；或 (b) 如果发现虐待情况，您的公司或分包商已经采取相应的补救和转介行动。</t>
  </si>
  <si>
    <t>質問20で「はい」と回答した場合、貴社は米国連邦政府調達契約担当官または元請業者に(a) 貴社の知り得る限り、貴社、または代理人、下請業者、その代理人がそのような活動に関与していないことを精査した後、または (b) 不正が発覚した場合は、貴社、または下請業者が適切な救済措置と照会措置を行った後、コンプライアンス計画を導入したことの証明を毎年提出していますか。</t>
  </si>
  <si>
    <t>Caso tenha respondido "Sim" à Questão 20, a sua organização envia anualmente um certificado para o US Federal Government Contracting Officer (Responsável de Contratação do Governo Federal dos EUA) ou fornecedor principal, atestando que (i) implementou o seu plano de observância; e (ii) depois de empreender as devidas diligências, que - (a) tanto quanto seja do conhecimento e convicção da sua organização, nem esta nem nenhum dos seus agentes, subfornecedores ou respetivos agentes, está envolvido em quaisquer atividades desse género; ou (b) caso tenham sido detetadas infrações, a sua organização ou subfornecedor empreendeu as ações corretivas e de comunicação apropriadas.</t>
  </si>
  <si>
    <t xml:space="preserve">Certification </t>
  </si>
  <si>
    <t>Certificación</t>
  </si>
  <si>
    <t xml:space="preserve">Zertifizierung </t>
  </si>
  <si>
    <t>证明</t>
  </si>
  <si>
    <t>保証</t>
  </si>
  <si>
    <t xml:space="preserve">Certificação </t>
  </si>
  <si>
    <t>Do you certify that all the answers provided in this document are true and accurate to the best of your knowledge and understanding?</t>
  </si>
  <si>
    <t xml:space="preserve">Certifiez-vous que toutes les réponses fournies dans le présent document sont, à votre connaissance et selon votre niveau de compréhension, vraies et exactes ? </t>
  </si>
  <si>
    <t xml:space="preserve">¿Certifica que todas las respuestas proporcionadas en este documento son verdaderas y precisas a su mejor saber y entender? </t>
  </si>
  <si>
    <t xml:space="preserve">Bestätigen Sie, dass alle in diesem Dokument gegebenen Antworten nach bestem Wissen und Gewissen wahrheitsgetreu und genau sind? </t>
  </si>
  <si>
    <t xml:space="preserve">您是否证明，在本文件中提供的所有答案，就您所知所信均属真实、准确？ </t>
  </si>
  <si>
    <t xml:space="preserve">あなたは、この文書に記載されているすべての回答が、あなたの知る限り、および理解している限りで真実かつ正確であることを証明しますか。 </t>
  </si>
  <si>
    <t xml:space="preserve">Certifica que todas as respostas facultadas neste documento são, tanto quanto seja do seu conhecimento e compreensão, verdadeiras e exatas? </t>
  </si>
  <si>
    <t>Yes URL</t>
  </si>
  <si>
    <t>Oui URL</t>
  </si>
  <si>
    <t>URL Sí</t>
  </si>
  <si>
    <t>Ja URL</t>
  </si>
  <si>
    <t>是 URL</t>
  </si>
  <si>
    <t>貴社のURL</t>
  </si>
  <si>
    <t>Sim URL</t>
  </si>
  <si>
    <t>No File</t>
  </si>
  <si>
    <t>Aucun fichier</t>
  </si>
  <si>
    <t>Archivo No</t>
  </si>
  <si>
    <t>Keine Datei</t>
  </si>
  <si>
    <t>否 文件</t>
  </si>
  <si>
    <t>ファイルなし</t>
  </si>
  <si>
    <t>Não Ficheiro</t>
  </si>
  <si>
    <t xml:space="preserve">N/A - We do not use recruiters    </t>
  </si>
  <si>
    <t>S.O. - Nous n'utilisons pas de recruteurs</t>
  </si>
  <si>
    <t>N/A - No usamos reclutadores</t>
  </si>
  <si>
    <t>N. z. – wir setzen keine Personalbeschaffer ein</t>
  </si>
  <si>
    <t>不适用——我们没有招聘人员</t>
  </si>
  <si>
    <t>該当なし - 人材紹介会社を使用していない</t>
  </si>
  <si>
    <t>N/A - Não utilizamos angariadores</t>
  </si>
  <si>
    <t>N/A - We do not hire foreign migrant workers</t>
  </si>
  <si>
    <t>s.o. - Nous n’embauchons pas de travailleurs migrants étrangers</t>
  </si>
  <si>
    <t>N/A - No contratamos trabajadores migrantes extranjeros</t>
  </si>
  <si>
    <t>n/z – Wir stellen keine ausländischen Wanderarbeiter ein</t>
  </si>
  <si>
    <t>不适用 - 我们不雇用外国务工人员</t>
  </si>
  <si>
    <t>該当なし - 外国からの出稼ぎ労働者を雇っていない</t>
  </si>
  <si>
    <t>N/A - Não contratamos trabalhadores migrantes estrangeiros</t>
  </si>
  <si>
    <t>N/A - We do not hire foreign or domestic migrant workers</t>
  </si>
  <si>
    <t>s.o. - Nous n’embauchons pas de travailleurs migrants étrangers ou domestiques</t>
  </si>
  <si>
    <t>N/A - No contratamos trabajadores migrantes extranjeros o domésticos</t>
  </si>
  <si>
    <t>n/z – Wir stellen keine ausländischen oder einheimischen Wanderarbeiter ein</t>
  </si>
  <si>
    <t>不适用 - 我们不雇用外国或本国外来务工人员</t>
  </si>
  <si>
    <t>該当なし - 外国からのまたは国内の出稼ぎ労働者を雇っていない</t>
  </si>
  <si>
    <t>N/A - Não contratamos trabalhadores migrantes estrangeiros ou domésticos</t>
  </si>
  <si>
    <t xml:space="preserve">N/A - We do not work with any suppliers  </t>
  </si>
  <si>
    <t xml:space="preserve">inconnu - Nous ne travaillons avec aucun fournisseur </t>
  </si>
  <si>
    <t>N/A - No trabajamos con ningún proveedor</t>
  </si>
  <si>
    <t>N. z. – wir arbeiten nicht mit Lieferanten</t>
  </si>
  <si>
    <t>不适用——我们不与任何供应商合作</t>
  </si>
  <si>
    <t>該当なし - どのサプライヤーとも取引していない</t>
  </si>
  <si>
    <t>N/A - Não trabalhamos com quaisquer fornecedores</t>
  </si>
  <si>
    <t>N/A - We do not provide or arrange housing</t>
  </si>
  <si>
    <t>s.o. - Nous ne fournissons/n’organisons aucun hébergement</t>
  </si>
  <si>
    <t>N/A - No proveemos o ponemos a disposición alojamiento</t>
  </si>
  <si>
    <t>n/z –  Wir stellen keine Unterbringung zur Verfügung</t>
  </si>
  <si>
    <t>不适用 - 我们不提供或安排住宿</t>
  </si>
  <si>
    <t>該当なし - 宿泊施設を提供、手配していない</t>
  </si>
  <si>
    <t>N/A - Não oferecemos nem disponibilizamos alojamento</t>
  </si>
  <si>
    <t>Yes, and this applies to all workers whether required by law or by contract</t>
  </si>
  <si>
    <t xml:space="preserve">Oui, et cela s'applique à tous des travailleurs, en vertu de la loi ou d’un contrat </t>
  </si>
  <si>
    <t>Sí, y esto aplica a todos los trabajadores lo disponga o no la ley o el contrato</t>
  </si>
  <si>
    <t xml:space="preserve">Ja, und dies trifft auf Mitarbeiter zu, ob gesetzlich oder vertraglich vorgeschrieben </t>
  </si>
  <si>
    <t>是，这适用于的所有员工，无论法律或合同要求与否</t>
  </si>
  <si>
    <t>はい、法律または契約で義務付けられているかどうかにかかわらず、これはすべての従業員に適用されます</t>
  </si>
  <si>
    <t xml:space="preserve">Sim, e isto aplica-se a todos os funcionários, quer seja exigido pela legislação, quer seja exigido por imposição contratual </t>
  </si>
  <si>
    <t xml:space="preserve">Yes, but only when required by law or by contract </t>
  </si>
  <si>
    <t xml:space="preserve">Oui, mais seulement lorsque la loi ou un contrat l'exige </t>
  </si>
  <si>
    <t>Sí, pero solo cuando lo requiere la ley o el contrato</t>
  </si>
  <si>
    <t xml:space="preserve">Ja, aber nur, wenn gesetzlich oder vertraglich vorgeschrieben </t>
  </si>
  <si>
    <t>是，但仅当法律或合同要求时</t>
  </si>
  <si>
    <t>はい、ただし法律または契約で義務付けられている場合に限ります</t>
  </si>
  <si>
    <t xml:space="preserve">Sim, mas apenas quando tal é exigido pela legislação ou por imposição contratual </t>
  </si>
  <si>
    <t>Countries</t>
  </si>
  <si>
    <t xml:space="preserve">For Question 1 on the 'Declaration' tab: </t>
  </si>
  <si>
    <t xml:space="preserve">Pour la Question 1 de l’onglet Déclaration : </t>
  </si>
  <si>
    <t>Para la Pregunta 1 en la pestaña "Declaración":</t>
  </si>
  <si>
    <t xml:space="preserve">Zu Frage 1 auf dem Reiter „Deklaration“: </t>
  </si>
  <si>
    <t>对于问题1的‘声明’选项卡：</t>
  </si>
  <si>
    <t>[開示] タブの質問1：</t>
  </si>
  <si>
    <t xml:space="preserve">Para a Questão 1 no separador "Declaração": </t>
  </si>
  <si>
    <t>Please indicate which of these countries your organization operates in by selecting 'Yes' in the dropdown menu next to each applicable country.</t>
  </si>
  <si>
    <t xml:space="preserve">Veuillez indiquer le ou les pays dans lesquels votre entreprise opère en sélectionnant « Oui » dans le menu déroulant en regard de chaque pays concerné. </t>
  </si>
  <si>
    <t xml:space="preserve">Indique en cuáles de estos países opera su organización. Para esto, seleccione 'Sí' en el menú desplegable junto al país correspondiente. </t>
  </si>
  <si>
    <t xml:space="preserve">Bitte geben Sie an, in welchen dieser Länder Ihr Unternehmen tätig ist, indem Sie im Auswahlmenü neben dem jeweiligen Land „Ja“ auswählen. </t>
  </si>
  <si>
    <t xml:space="preserve">请指明贵组织业务所在的国家/地区，方法是在该国家/地区旁边的下拉菜单中选择“是”。 </t>
  </si>
  <si>
    <t>該当する各国の横にあるドロップダウンメニューで「はい」を選択して、貴組織が事業を行っている国を示してください。</t>
  </si>
  <si>
    <t xml:space="preserve">Indique em quais destes países a sua organização opera selecionando "Sim" no menu pendente junto a cada país aplicável. </t>
  </si>
  <si>
    <t xml:space="preserve">Countries listed are categorized as Tier 1, Tier 2, Tier 2 Watchlist, Tier 3 and Special Cases according to the U.S. Department of State's 2020 Trafficking in Persons Report (updated annually). </t>
  </si>
  <si>
    <t xml:space="preserve">Les pays énumérés sont classés dans les catégories Niveau 1, Niveau 2, Liste de signalements de niveau 2, Niveau 3 et Cas particuliers selon le rapport 2020 du Département d'État des États-Unis sur la traite des êtres humains (mis à jour chaque année). </t>
  </si>
  <si>
    <t xml:space="preserve">Los países de la lista se clasifican como de Nivel 1, Nivel 2, Nivel 2 Lista en observación, Nivel 3 y Casos especiales, de acuerdo con el Informe sobre trata de personas del Departamento de Estado de EE. UU. (actualizado anualmente). </t>
  </si>
  <si>
    <t xml:space="preserve">Die aufgeführten Länder sind gemäß dem Bericht 2020 Trafficking in Persons Report des US-Außenministeriums (jährlich aktualisiert) als Ebene 1, Ebene 2, Ebene 2 Beobachtungsliste, Ebene 3 und Sonderfälle kategorisiert. </t>
  </si>
  <si>
    <t xml:space="preserve">根据美国国务院发布的《2020 年人口贩运问题报告》（该报告每年更新一次），将列出的国家/地区分为第一级、第二级、第二级观察名单、第三级和特殊情况。 </t>
  </si>
  <si>
    <t>記載されている国は、米国務省2020年人身取引報告書（毎年更新）に準じ、第一、第二、第二監視リスト、第三、特例という段階に分類されています。</t>
  </si>
  <si>
    <t xml:space="preserve">Os países listados estão incluídos no Escalão 1, no Escalão 2, na Lista de Vigilância do Escalão 2, no Escalão 3 e nos Casos Especiais de acordo com o "U.S. Department of State's 2020 Trafficking in Persons Report" (Relatório de 2020 do Departamento de Estado dos EUA Sobre Tráfico de Pessoas) (atualizado anualmente). </t>
  </si>
  <si>
    <t xml:space="preserve">Countries/jurisdictions listed are categorized as Tier 1, Tier 2, Tier 2 Watchlist, Tier 3 and Special Cases according to the U.S. Department of State's 2021 Trafficking in Persons Report (updated annually).
They are also categorized according to the suggested level of due diligence that should be undertaken by business in response to severity and likelihood of adverse children's rights impacts according to UNICEF's Children's Rights in the Workplace Index (October 2021, updated periodically)  </t>
  </si>
  <si>
    <t>Pays</t>
  </si>
  <si>
    <t>Países</t>
  </si>
  <si>
    <t>Länder</t>
  </si>
  <si>
    <t>国家/地区</t>
  </si>
  <si>
    <t>国</t>
  </si>
  <si>
    <t>Tier Placement</t>
  </si>
  <si>
    <t>Catégorie</t>
  </si>
  <si>
    <t>Asignación de nivel</t>
  </si>
  <si>
    <t>Einstufung</t>
  </si>
  <si>
    <t>分级</t>
  </si>
  <si>
    <t>段階分類</t>
  </si>
  <si>
    <t>Atribuição de Escalão</t>
  </si>
  <si>
    <t>Children's Rights in the Workplace Index</t>
  </si>
  <si>
    <t>Tier 1</t>
  </si>
  <si>
    <t>Niveau 1</t>
  </si>
  <si>
    <t>Nivel 1</t>
  </si>
  <si>
    <t>Ebene 1</t>
  </si>
  <si>
    <t>第一级</t>
  </si>
  <si>
    <t>第一段階</t>
  </si>
  <si>
    <t>Escalão 1</t>
  </si>
  <si>
    <t>Tier 2</t>
  </si>
  <si>
    <t>Niveau 2</t>
  </si>
  <si>
    <t>Nivel 2</t>
  </si>
  <si>
    <t>Ebene 2</t>
  </si>
  <si>
    <t>第二级</t>
  </si>
  <si>
    <t>第二段階</t>
  </si>
  <si>
    <t>Escalão 2</t>
  </si>
  <si>
    <t>Tier 2 Watch List</t>
  </si>
  <si>
    <t>Liste de signalements de niveau 2</t>
  </si>
  <si>
    <t>Nivel 2 Lista en observación</t>
  </si>
  <si>
    <t>Ebene 2 Beobachtungsliste</t>
  </si>
  <si>
    <t>第二级观察名单</t>
  </si>
  <si>
    <t>第二監視リスト</t>
  </si>
  <si>
    <t>Lista de Vigilância do Escalão 2</t>
  </si>
  <si>
    <t>Tier 3</t>
  </si>
  <si>
    <t>Niveau 3</t>
  </si>
  <si>
    <t>Nivel 3</t>
  </si>
  <si>
    <t>Ebene 3</t>
  </si>
  <si>
    <t>第三级</t>
  </si>
  <si>
    <t>第三段階</t>
  </si>
  <si>
    <t>Escalão 3</t>
  </si>
  <si>
    <t>Special Case</t>
  </si>
  <si>
    <t>Cas particuliers</t>
  </si>
  <si>
    <t>Caso especial</t>
  </si>
  <si>
    <t>Sonderfall</t>
  </si>
  <si>
    <t>特殊情况</t>
  </si>
  <si>
    <t>特例</t>
  </si>
  <si>
    <t>Casos Especiais</t>
  </si>
  <si>
    <t>Unranked</t>
  </si>
  <si>
    <t>Heightened due diligence</t>
  </si>
  <si>
    <t>Enhanced due diligence</t>
  </si>
  <si>
    <t>Basic due diligence</t>
  </si>
  <si>
    <t xml:space="preserve"> Selection</t>
  </si>
  <si>
    <t>Sélection</t>
  </si>
  <si>
    <t>Selección</t>
  </si>
  <si>
    <t>Auswahl</t>
  </si>
  <si>
    <t>选择</t>
  </si>
  <si>
    <t>選択</t>
  </si>
  <si>
    <t xml:space="preserve"> Seleção</t>
  </si>
  <si>
    <t>Afghanistan</t>
  </si>
  <si>
    <t>Afganistán</t>
  </si>
  <si>
    <t>阿富汗</t>
  </si>
  <si>
    <t>アフガニスタン</t>
  </si>
  <si>
    <t>Afeganistão</t>
  </si>
  <si>
    <t>Albania</t>
  </si>
  <si>
    <t>Albanie</t>
  </si>
  <si>
    <t>Albanien</t>
  </si>
  <si>
    <t>阿尔巴尼亚</t>
  </si>
  <si>
    <t>アルバニア</t>
  </si>
  <si>
    <t>Albânia</t>
  </si>
  <si>
    <t>Algeria</t>
  </si>
  <si>
    <t>Algérie</t>
  </si>
  <si>
    <t>Argelia</t>
  </si>
  <si>
    <t>Algerien</t>
  </si>
  <si>
    <t>阿尔及利亚</t>
  </si>
  <si>
    <t>アルジェリア</t>
  </si>
  <si>
    <t>Argélia</t>
  </si>
  <si>
    <t>Andorra</t>
  </si>
  <si>
    <t>Andorre</t>
  </si>
  <si>
    <t>安道尔</t>
  </si>
  <si>
    <t>アンドラ</t>
  </si>
  <si>
    <t>Angola</t>
  </si>
  <si>
    <t>安哥拉</t>
  </si>
  <si>
    <t>アンゴラ</t>
  </si>
  <si>
    <t>Antigua and Barbuda</t>
  </si>
  <si>
    <t>Antigua-et-Barbuda</t>
  </si>
  <si>
    <t xml:space="preserve">Antigua y Barbuda </t>
  </si>
  <si>
    <t>Antigua und Barbuda</t>
  </si>
  <si>
    <t>安提瓜和巴布达</t>
  </si>
  <si>
    <t>アンティグア・バーブーダ</t>
  </si>
  <si>
    <t>Antígua e Barbuda</t>
  </si>
  <si>
    <t>Argentina</t>
  </si>
  <si>
    <t>Argentine</t>
  </si>
  <si>
    <t>Argentinien</t>
  </si>
  <si>
    <t>阿根廷</t>
  </si>
  <si>
    <t>アルゼンチン</t>
  </si>
  <si>
    <t>Armenia</t>
  </si>
  <si>
    <t>Arménie</t>
  </si>
  <si>
    <t>Armenien</t>
  </si>
  <si>
    <t>亚美尼亚</t>
  </si>
  <si>
    <t>アルメニア</t>
  </si>
  <si>
    <t>Arménia</t>
  </si>
  <si>
    <t>Aruba</t>
  </si>
  <si>
    <t>阿鲁巴</t>
  </si>
  <si>
    <t>アルバ</t>
  </si>
  <si>
    <t>Australia</t>
  </si>
  <si>
    <t>Australie</t>
  </si>
  <si>
    <t>Australien</t>
  </si>
  <si>
    <t>澳大利亚</t>
  </si>
  <si>
    <t>オーストラリア</t>
  </si>
  <si>
    <t>Austrália</t>
  </si>
  <si>
    <t>Austria</t>
  </si>
  <si>
    <t>Autriche</t>
  </si>
  <si>
    <t>Österreich</t>
  </si>
  <si>
    <t>奥地利</t>
  </si>
  <si>
    <t>オーストリア</t>
  </si>
  <si>
    <t>Áustria</t>
  </si>
  <si>
    <t>Azerbaijan</t>
  </si>
  <si>
    <t>Azerbaïdjan</t>
  </si>
  <si>
    <t>Azerbaiján</t>
  </si>
  <si>
    <t>Aserbaidschan</t>
  </si>
  <si>
    <t>阿塞拜疆</t>
  </si>
  <si>
    <t>アゼルバイジャン</t>
  </si>
  <si>
    <t>Azerbaijão</t>
  </si>
  <si>
    <t>Bahamas</t>
  </si>
  <si>
    <t>巴哈马</t>
  </si>
  <si>
    <t>バハマ</t>
  </si>
  <si>
    <t>Bahrain</t>
  </si>
  <si>
    <t>Bahreïn</t>
  </si>
  <si>
    <t>Baréin</t>
  </si>
  <si>
    <t>巴林</t>
  </si>
  <si>
    <t>バーレーン</t>
  </si>
  <si>
    <t>Bahrein</t>
  </si>
  <si>
    <t>Bangladesh</t>
  </si>
  <si>
    <t>Bangladesch</t>
  </si>
  <si>
    <t>孟加拉国</t>
  </si>
  <si>
    <t>バングラデシュ</t>
  </si>
  <si>
    <t>Bangladeche</t>
  </si>
  <si>
    <t>Barbados</t>
  </si>
  <si>
    <t>Barbade</t>
  </si>
  <si>
    <t>巴巴多斯</t>
  </si>
  <si>
    <t>バルバドス</t>
  </si>
  <si>
    <t>Belarus</t>
  </si>
  <si>
    <t>Bélarus</t>
  </si>
  <si>
    <t>Belarús</t>
  </si>
  <si>
    <t>白俄罗斯</t>
  </si>
  <si>
    <t>ベルラス</t>
  </si>
  <si>
    <t>Bielorrússia</t>
  </si>
  <si>
    <t>Belgium</t>
  </si>
  <si>
    <t>Belgique</t>
  </si>
  <si>
    <t>Bélgica</t>
  </si>
  <si>
    <t>Belgien</t>
  </si>
  <si>
    <t>比利时</t>
  </si>
  <si>
    <t>ベルギー</t>
  </si>
  <si>
    <t>Belize</t>
  </si>
  <si>
    <t>Belice</t>
  </si>
  <si>
    <t>伯利兹</t>
  </si>
  <si>
    <t>ベリーズ</t>
  </si>
  <si>
    <t>Benin</t>
  </si>
  <si>
    <t>Bénin</t>
  </si>
  <si>
    <t>贝宁</t>
  </si>
  <si>
    <t>ベニン</t>
  </si>
  <si>
    <t>Benim</t>
  </si>
  <si>
    <t>Bhutan</t>
  </si>
  <si>
    <t>Bhoutan</t>
  </si>
  <si>
    <t>Bután</t>
  </si>
  <si>
    <t>不丹</t>
  </si>
  <si>
    <t>ブータン</t>
  </si>
  <si>
    <t>Butão</t>
  </si>
  <si>
    <t>Bolivia (Plurinational State of)</t>
  </si>
  <si>
    <t>Bolivie (État plurinational de)</t>
  </si>
  <si>
    <t>Bolivia (Estado Plurinacional de)</t>
  </si>
  <si>
    <t>Bolivien (Plurinationaler Staat von)</t>
  </si>
  <si>
    <t>玻利维亚 (多民族)</t>
  </si>
  <si>
    <t>ボリビア（多民族国）</t>
  </si>
  <si>
    <t>Bolívia (Estado Plurinacional da)</t>
  </si>
  <si>
    <t>Bosnia and Herzegovina</t>
  </si>
  <si>
    <t>Bosnie-Herzégovine</t>
  </si>
  <si>
    <t>Bosnia y Herzegovina</t>
  </si>
  <si>
    <t>Bosnien und Herzegowina</t>
  </si>
  <si>
    <t>波斯尼亚和黑塞哥维那</t>
  </si>
  <si>
    <t>ボスニア・ヘルツェゴビナ</t>
  </si>
  <si>
    <t>Bósnia-Herzegovina</t>
  </si>
  <si>
    <t>Botswana</t>
  </si>
  <si>
    <t>博茨瓦纳</t>
  </si>
  <si>
    <t>ボツワナ</t>
  </si>
  <si>
    <t>Botsuana</t>
  </si>
  <si>
    <t>Brazil</t>
  </si>
  <si>
    <t>Brésil</t>
  </si>
  <si>
    <t>Brasil</t>
  </si>
  <si>
    <t>Brasilien</t>
  </si>
  <si>
    <t>巴西</t>
  </si>
  <si>
    <t>ブラジル</t>
  </si>
  <si>
    <t>Brunei Darussalam</t>
  </si>
  <si>
    <t>Sultanato de Brunéi</t>
  </si>
  <si>
    <t>文莱达鲁萨兰国</t>
  </si>
  <si>
    <t>ブルネイ・ダルサラーム国</t>
  </si>
  <si>
    <t>Brunei Darussalã</t>
  </si>
  <si>
    <t>Bulgaria</t>
  </si>
  <si>
    <t>Bulgarie</t>
  </si>
  <si>
    <t>Bulgarien</t>
  </si>
  <si>
    <t>保加利亚</t>
  </si>
  <si>
    <t>ブルガリア</t>
  </si>
  <si>
    <t>Bulgária</t>
  </si>
  <si>
    <t>Burkina Faso</t>
  </si>
  <si>
    <t>布基纳法索</t>
  </si>
  <si>
    <t>ブルキナファソ</t>
  </si>
  <si>
    <t>Burquina Faso</t>
  </si>
  <si>
    <t>Burundi</t>
  </si>
  <si>
    <t>布隆迪</t>
  </si>
  <si>
    <t>ブルンジ</t>
  </si>
  <si>
    <t>Cabo Verde</t>
  </si>
  <si>
    <t>Cap-Vert</t>
  </si>
  <si>
    <t>Kap Verde</t>
  </si>
  <si>
    <t>佛得角共和国</t>
  </si>
  <si>
    <t>カーボベルデ</t>
  </si>
  <si>
    <t>Cambodia</t>
  </si>
  <si>
    <t>Cambodge</t>
  </si>
  <si>
    <t>Camboya</t>
  </si>
  <si>
    <t>Kambodscha</t>
  </si>
  <si>
    <t>柬埔寨</t>
  </si>
  <si>
    <t>カンボジア</t>
  </si>
  <si>
    <t>Camboja</t>
  </si>
  <si>
    <t>Cameroon</t>
  </si>
  <si>
    <t>Cameroun</t>
  </si>
  <si>
    <t>Camerún</t>
  </si>
  <si>
    <t>Kamerun</t>
  </si>
  <si>
    <t>喀麦隆</t>
  </si>
  <si>
    <t>カメルーン</t>
  </si>
  <si>
    <t>Camarões</t>
  </si>
  <si>
    <t>Canada</t>
  </si>
  <si>
    <t>Canadá</t>
  </si>
  <si>
    <t>Kanada</t>
  </si>
  <si>
    <t>加拿大</t>
  </si>
  <si>
    <t>カナダ</t>
  </si>
  <si>
    <t>Central African Republic</t>
  </si>
  <si>
    <t>République centrafricaine</t>
  </si>
  <si>
    <t>República Centroafricana</t>
  </si>
  <si>
    <t>Zentralafrikanische Republik</t>
  </si>
  <si>
    <t>中非共和国</t>
  </si>
  <si>
    <t>中央アフリカ共和国</t>
  </si>
  <si>
    <t>República Centro-Africana</t>
  </si>
  <si>
    <t>Chad</t>
  </si>
  <si>
    <t>Tchad</t>
  </si>
  <si>
    <t>Tschad</t>
  </si>
  <si>
    <t>乍得</t>
  </si>
  <si>
    <t>チャド</t>
  </si>
  <si>
    <t>Chade</t>
  </si>
  <si>
    <t>Chile</t>
  </si>
  <si>
    <t>Chili</t>
  </si>
  <si>
    <t>智利</t>
  </si>
  <si>
    <t>チリ</t>
  </si>
  <si>
    <t>China</t>
  </si>
  <si>
    <t>Chine</t>
  </si>
  <si>
    <t>中国</t>
  </si>
  <si>
    <t>¶Anwei Province</t>
  </si>
  <si>
    <t>¶Beijing City</t>
  </si>
  <si>
    <t>¶Fujian Province</t>
  </si>
  <si>
    <t>¶Guangdong Province</t>
  </si>
  <si>
    <t>¶Hebei Province</t>
  </si>
  <si>
    <t>¶Heilongjiang Province</t>
  </si>
  <si>
    <t>¶Henan Province</t>
  </si>
  <si>
    <t>¶Hubei Province</t>
  </si>
  <si>
    <t>¶Hunan Province</t>
  </si>
  <si>
    <t>¶Jiangsu Province</t>
  </si>
  <si>
    <t>¶Jiangxi Province</t>
  </si>
  <si>
    <t>¶Jilin Province</t>
  </si>
  <si>
    <t>¶Liaoning Province</t>
  </si>
  <si>
    <t>¶Shandong Province</t>
  </si>
  <si>
    <t>¶Shanghai City</t>
  </si>
  <si>
    <t>¶Shenzhen City</t>
  </si>
  <si>
    <t>¶Tianjin City</t>
  </si>
  <si>
    <t>¶Xinjiang Uyghur Autonomous Region</t>
  </si>
  <si>
    <t>¶Zhejiang Province</t>
  </si>
  <si>
    <t>Colombia</t>
  </si>
  <si>
    <t>Colombie</t>
  </si>
  <si>
    <t>Kolumbien</t>
  </si>
  <si>
    <t>哥伦比亚</t>
  </si>
  <si>
    <t>コロンビア</t>
  </si>
  <si>
    <t>Colômbia</t>
  </si>
  <si>
    <t>Comoros</t>
  </si>
  <si>
    <t>Comores</t>
  </si>
  <si>
    <t>Comoras</t>
  </si>
  <si>
    <t>Komoren</t>
  </si>
  <si>
    <t>科摩罗</t>
  </si>
  <si>
    <t>コモロ</t>
  </si>
  <si>
    <t>Congo</t>
  </si>
  <si>
    <t>Kongo</t>
  </si>
  <si>
    <t>刚果</t>
  </si>
  <si>
    <t>コンゴ</t>
  </si>
  <si>
    <t>Congo (Democratic Republic of the)</t>
  </si>
  <si>
    <t>Congo (République démocratique du)</t>
  </si>
  <si>
    <t>Congo (República Democrática del)</t>
  </si>
  <si>
    <t>Kongo (Demokratische Republik)</t>
  </si>
  <si>
    <t>刚果(民主共和国)</t>
  </si>
  <si>
    <t>コンゴ（民主共和国）</t>
  </si>
  <si>
    <t>Congo (República Democrática do)</t>
  </si>
  <si>
    <t>Costa Rica</t>
  </si>
  <si>
    <t>哥斯达黎加</t>
  </si>
  <si>
    <t>コスタリカ</t>
  </si>
  <si>
    <t>Cote d'Ivoire</t>
  </si>
  <si>
    <t>Côte d’Ivoire</t>
  </si>
  <si>
    <t>Costa de Marfil</t>
  </si>
  <si>
    <t>Elfenbeinküste</t>
  </si>
  <si>
    <t>象牙海岸</t>
  </si>
  <si>
    <t>コートジボワール</t>
  </si>
  <si>
    <t>Costa do Marfim</t>
  </si>
  <si>
    <t>Croatia</t>
  </si>
  <si>
    <t>Croatie</t>
  </si>
  <si>
    <t>Croacia</t>
  </si>
  <si>
    <t>Kroatien</t>
  </si>
  <si>
    <t>克罗地亚</t>
  </si>
  <si>
    <t>クロアチア</t>
  </si>
  <si>
    <t>Croácia</t>
  </si>
  <si>
    <t>Cuba</t>
  </si>
  <si>
    <t>Kuba</t>
  </si>
  <si>
    <t>古巴</t>
  </si>
  <si>
    <t>キューバ</t>
  </si>
  <si>
    <t>Curaçao</t>
  </si>
  <si>
    <t>Curazao</t>
  </si>
  <si>
    <r>
      <rPr>
        <sz val="11"/>
        <color rgb="FF000000"/>
        <rFont val="Calibri"/>
        <family val="2"/>
      </rPr>
      <t>Curaçao</t>
    </r>
  </si>
  <si>
    <t>库拉索</t>
  </si>
  <si>
    <t>キュラソー島</t>
  </si>
  <si>
    <t>Curaçau</t>
  </si>
  <si>
    <t>Cyprus</t>
  </si>
  <si>
    <t>Chypre</t>
  </si>
  <si>
    <t>Chipre</t>
  </si>
  <si>
    <t>Zypern</t>
  </si>
  <si>
    <t>塞浦路斯</t>
  </si>
  <si>
    <t>キプロス</t>
  </si>
  <si>
    <t>Czech Republic</t>
  </si>
  <si>
    <t>République tchèque</t>
  </si>
  <si>
    <t>República Checa</t>
  </si>
  <si>
    <t>Tschechische Republik</t>
  </si>
  <si>
    <t>捷克共和国</t>
  </si>
  <si>
    <t>チェコ共和国</t>
  </si>
  <si>
    <t>Denmark</t>
  </si>
  <si>
    <t>Danemark</t>
  </si>
  <si>
    <t>Dinamarca</t>
  </si>
  <si>
    <t>Dänemark</t>
  </si>
  <si>
    <t>丹麦</t>
  </si>
  <si>
    <t>デンマーク</t>
  </si>
  <si>
    <t>Djibouti</t>
  </si>
  <si>
    <t>Yibuti</t>
  </si>
  <si>
    <t>Dschibuti</t>
  </si>
  <si>
    <t>吉布提</t>
  </si>
  <si>
    <t>ジブチ</t>
  </si>
  <si>
    <t>Jibuti</t>
  </si>
  <si>
    <t>Dominica</t>
  </si>
  <si>
    <t>Dominique</t>
  </si>
  <si>
    <t>多米尼加</t>
  </si>
  <si>
    <t>ドミニカ</t>
  </si>
  <si>
    <t>Domínica</t>
  </si>
  <si>
    <t>Dominican Republic</t>
  </si>
  <si>
    <t>République dominicaine</t>
  </si>
  <si>
    <t>República Dominicana</t>
  </si>
  <si>
    <t>Dominikanische Republik</t>
  </si>
  <si>
    <t>多米尼加共和国</t>
  </si>
  <si>
    <t>ドミニカ共和国</t>
  </si>
  <si>
    <t>Ecuador</t>
  </si>
  <si>
    <t>Équateur</t>
  </si>
  <si>
    <t>爱瓜多尔</t>
  </si>
  <si>
    <t>エクアドル</t>
  </si>
  <si>
    <t>Equador</t>
  </si>
  <si>
    <t>Egypt</t>
  </si>
  <si>
    <t>Égypte</t>
  </si>
  <si>
    <t>Egipto</t>
  </si>
  <si>
    <t>Ägypten</t>
  </si>
  <si>
    <t>埃及</t>
  </si>
  <si>
    <t>エジプト</t>
  </si>
  <si>
    <t>Egito</t>
  </si>
  <si>
    <t>El Salvador</t>
  </si>
  <si>
    <t>萨尔瓦多</t>
  </si>
  <si>
    <t>エルサルバドル</t>
  </si>
  <si>
    <t>Salvador</t>
  </si>
  <si>
    <t>Equatorial Guinea</t>
  </si>
  <si>
    <t>Guinée équatoriale</t>
  </si>
  <si>
    <t>Guinea Ecuatorial</t>
  </si>
  <si>
    <t>Äquatorialguinea</t>
  </si>
  <si>
    <t>赤道几内亚</t>
  </si>
  <si>
    <t>赤道ギニア</t>
  </si>
  <si>
    <t>Guiné Equatorial</t>
  </si>
  <si>
    <t>Eritrea</t>
  </si>
  <si>
    <t>Érythrée</t>
  </si>
  <si>
    <t>厄立特里亚</t>
  </si>
  <si>
    <t>エリトリア</t>
  </si>
  <si>
    <t>Eritreia</t>
  </si>
  <si>
    <t>Estonia</t>
  </si>
  <si>
    <t>Estonie</t>
  </si>
  <si>
    <t>Estland</t>
  </si>
  <si>
    <t>爱沙尼亚</t>
  </si>
  <si>
    <t>エストニア</t>
  </si>
  <si>
    <t>Estónia</t>
  </si>
  <si>
    <t>Eswatini</t>
  </si>
  <si>
    <t>埃斯瓦蒂尼</t>
  </si>
  <si>
    <t>エスワティニ</t>
  </si>
  <si>
    <t>Ethiopia</t>
  </si>
  <si>
    <t>Éthiopie</t>
  </si>
  <si>
    <t>Etiopía</t>
  </si>
  <si>
    <t>Äthiopien</t>
  </si>
  <si>
    <t>埃塞俄比亚</t>
  </si>
  <si>
    <t>エチオピア</t>
  </si>
  <si>
    <t>Etiópia</t>
  </si>
  <si>
    <t>Fiji</t>
  </si>
  <si>
    <t>Fidji</t>
  </si>
  <si>
    <t>Fidschi</t>
  </si>
  <si>
    <t>斐济</t>
  </si>
  <si>
    <t>フィジー</t>
  </si>
  <si>
    <t>Finland</t>
  </si>
  <si>
    <t>Finlande</t>
  </si>
  <si>
    <t>Finlandia</t>
  </si>
  <si>
    <t>Finnland</t>
  </si>
  <si>
    <t>芬兰</t>
  </si>
  <si>
    <t>フィンランド</t>
  </si>
  <si>
    <t>Finlândia</t>
  </si>
  <si>
    <t>France</t>
  </si>
  <si>
    <t>Francia</t>
  </si>
  <si>
    <t>Frankreich</t>
  </si>
  <si>
    <t>法国</t>
  </si>
  <si>
    <t>フランス</t>
  </si>
  <si>
    <t>França</t>
  </si>
  <si>
    <t>Gabon</t>
  </si>
  <si>
    <t>Gabón</t>
  </si>
  <si>
    <t>Gabun</t>
  </si>
  <si>
    <t>加蓬</t>
  </si>
  <si>
    <t>ガボン</t>
  </si>
  <si>
    <t>Gabão</t>
  </si>
  <si>
    <t>Gambia, The</t>
  </si>
  <si>
    <t>Gambie</t>
  </si>
  <si>
    <t>Gambia</t>
  </si>
  <si>
    <r>
      <rPr>
        <sz val="11"/>
        <color rgb="FF000000"/>
        <rFont val="Calibri"/>
        <family val="2"/>
      </rPr>
      <t>Gambia</t>
    </r>
  </si>
  <si>
    <t>冈比亚</t>
  </si>
  <si>
    <t>ガンビア</t>
  </si>
  <si>
    <t>Gâmbia</t>
  </si>
  <si>
    <t>Georgia</t>
  </si>
  <si>
    <t>Géorgie</t>
  </si>
  <si>
    <t>Georgien</t>
  </si>
  <si>
    <t>格鲁吉亚</t>
  </si>
  <si>
    <t>グルジア</t>
  </si>
  <si>
    <t>Geórgia</t>
  </si>
  <si>
    <t>Germany</t>
  </si>
  <si>
    <t>Allemagne</t>
  </si>
  <si>
    <t>Alemania</t>
  </si>
  <si>
    <t>Deutschland</t>
  </si>
  <si>
    <t>德国</t>
  </si>
  <si>
    <t>ドイツ</t>
  </si>
  <si>
    <t>Alemanha</t>
  </si>
  <si>
    <t>Ghana</t>
  </si>
  <si>
    <t>加纳</t>
  </si>
  <si>
    <t>ガーナ</t>
  </si>
  <si>
    <t>Gana</t>
  </si>
  <si>
    <t>Greece</t>
  </si>
  <si>
    <t>Grèce</t>
  </si>
  <si>
    <t>Grecia</t>
  </si>
  <si>
    <t>Griechenland</t>
  </si>
  <si>
    <t>希腊</t>
  </si>
  <si>
    <t>ギリシャ</t>
  </si>
  <si>
    <t>Grécia</t>
  </si>
  <si>
    <t>Grenada</t>
  </si>
  <si>
    <t>Grenade</t>
  </si>
  <si>
    <t>Granada</t>
  </si>
  <si>
    <t>格林纳达</t>
  </si>
  <si>
    <t>グレナダ</t>
  </si>
  <si>
    <t>Guatemala</t>
  </si>
  <si>
    <t>危地马拉</t>
  </si>
  <si>
    <t>グアテマラ</t>
  </si>
  <si>
    <t>Guinea</t>
  </si>
  <si>
    <t>Guinée</t>
  </si>
  <si>
    <t>几内亚</t>
  </si>
  <si>
    <t>ギニア</t>
  </si>
  <si>
    <t>Guiné</t>
  </si>
  <si>
    <t>Guinea-Bissau</t>
  </si>
  <si>
    <t>Guinée-Bissau</t>
  </si>
  <si>
    <t>Guinea-Bissáu</t>
  </si>
  <si>
    <t>内亚比绍</t>
  </si>
  <si>
    <t>ギニアビサウ</t>
  </si>
  <si>
    <t>Guiné-Bissau</t>
  </si>
  <si>
    <t>Guyana</t>
  </si>
  <si>
    <t>Guyane</t>
  </si>
  <si>
    <t>圭亚那</t>
  </si>
  <si>
    <t>ガイアナ</t>
  </si>
  <si>
    <t>Guiana</t>
  </si>
  <si>
    <t>Haiti</t>
  </si>
  <si>
    <t>Haïti</t>
  </si>
  <si>
    <t>Haití</t>
  </si>
  <si>
    <t>海地</t>
  </si>
  <si>
    <t>ハイチ</t>
  </si>
  <si>
    <t>Honduras</t>
  </si>
  <si>
    <t>洪都拉斯</t>
  </si>
  <si>
    <t>ホンジュラス</t>
  </si>
  <si>
    <t>Hong Kong</t>
  </si>
  <si>
    <t>Hongkong</t>
  </si>
  <si>
    <t>香港</t>
  </si>
  <si>
    <t>Hungary</t>
  </si>
  <si>
    <t>Hongrie</t>
  </si>
  <si>
    <t>Hungría</t>
  </si>
  <si>
    <t>Ungarn</t>
  </si>
  <si>
    <t>匈牙利</t>
  </si>
  <si>
    <t>ハンガリー</t>
  </si>
  <si>
    <t>Hungria</t>
  </si>
  <si>
    <t>Iceland</t>
  </si>
  <si>
    <t>Islande</t>
  </si>
  <si>
    <t>Islandia</t>
  </si>
  <si>
    <t>Island</t>
  </si>
  <si>
    <t>冰岛</t>
  </si>
  <si>
    <t>アイスランド</t>
  </si>
  <si>
    <t>Islândia</t>
  </si>
  <si>
    <t>India</t>
  </si>
  <si>
    <t>Inde</t>
  </si>
  <si>
    <t>Indien</t>
  </si>
  <si>
    <t>印度</t>
  </si>
  <si>
    <t>インド</t>
  </si>
  <si>
    <t>Índia</t>
  </si>
  <si>
    <t>Indonesia</t>
  </si>
  <si>
    <t>Indonésie</t>
  </si>
  <si>
    <t>Indonesien</t>
  </si>
  <si>
    <t>印度尼西亚</t>
  </si>
  <si>
    <t>インドネシア</t>
  </si>
  <si>
    <t>Indonésia</t>
  </si>
  <si>
    <t>Iran (Islamic Republic of)</t>
  </si>
  <si>
    <t>Iran (République islamique d’)</t>
  </si>
  <si>
    <t>Irán (República Islámica de)</t>
  </si>
  <si>
    <t>Iran (Islamische Republik)</t>
  </si>
  <si>
    <t>伊朗 (伊斯兰共和国)</t>
  </si>
  <si>
    <t>イラン（イスラム共和国）</t>
  </si>
  <si>
    <t>Irão (República Islâmica do)</t>
  </si>
  <si>
    <t>Iraq</t>
  </si>
  <si>
    <t>Irak</t>
  </si>
  <si>
    <t>伊拉克</t>
  </si>
  <si>
    <t>イラク</t>
  </si>
  <si>
    <t>Iraque</t>
  </si>
  <si>
    <t>Ireland</t>
  </si>
  <si>
    <t>Irlande</t>
  </si>
  <si>
    <t>Irlanda</t>
  </si>
  <si>
    <t>Irland</t>
  </si>
  <si>
    <t>爱尔兰</t>
  </si>
  <si>
    <t>アイルランド</t>
  </si>
  <si>
    <t>Israel</t>
  </si>
  <si>
    <t>Israël</t>
  </si>
  <si>
    <t>以色列</t>
  </si>
  <si>
    <t>イスラエル</t>
  </si>
  <si>
    <t>Italy</t>
  </si>
  <si>
    <t>Italie</t>
  </si>
  <si>
    <t>Italia</t>
  </si>
  <si>
    <t>Italien</t>
  </si>
  <si>
    <t>意大利</t>
  </si>
  <si>
    <t>イタリア</t>
  </si>
  <si>
    <t>Itália</t>
  </si>
  <si>
    <t>Jamaica</t>
  </si>
  <si>
    <t>Jamaïque</t>
  </si>
  <si>
    <t>Jamaika</t>
  </si>
  <si>
    <t>牙买加</t>
  </si>
  <si>
    <t>ジャマイカ</t>
  </si>
  <si>
    <t>Japan</t>
  </si>
  <si>
    <t>Japon</t>
  </si>
  <si>
    <t>Japón</t>
  </si>
  <si>
    <t>日本</t>
  </si>
  <si>
    <t>Japão</t>
  </si>
  <si>
    <t>Jordan</t>
  </si>
  <si>
    <t xml:space="preserve">Jordanie </t>
  </si>
  <si>
    <t>Jordania</t>
  </si>
  <si>
    <t>Jordanien</t>
  </si>
  <si>
    <t>约旦</t>
  </si>
  <si>
    <t>ヨルダン</t>
  </si>
  <si>
    <t>Jordânia</t>
  </si>
  <si>
    <t>Kazakhstan</t>
  </si>
  <si>
    <t>Kazajstán</t>
  </si>
  <si>
    <t>Kasachstan</t>
  </si>
  <si>
    <t>哈萨克斯坦共和国</t>
  </si>
  <si>
    <t>カザフスタン</t>
  </si>
  <si>
    <t>Cazaquistão</t>
  </si>
  <si>
    <t>Kenya</t>
  </si>
  <si>
    <t>Kenia</t>
  </si>
  <si>
    <t>肯尼亚</t>
  </si>
  <si>
    <t>ケニア</t>
  </si>
  <si>
    <t>Quénia</t>
  </si>
  <si>
    <t>Kiribati</t>
  </si>
  <si>
    <t>基里巴斯</t>
  </si>
  <si>
    <t>キリバス</t>
  </si>
  <si>
    <t>Korea, North</t>
  </si>
  <si>
    <t>Corée (République populaire démocratique de)</t>
  </si>
  <si>
    <t>Corea (República Popular Democrática de)</t>
  </si>
  <si>
    <t>Korea (Demokratische Volksrepublik)</t>
  </si>
  <si>
    <t>北朝鮮（朝鮮民主主義人民共和国）</t>
  </si>
  <si>
    <t>Coreia (República Popular Democrática da)</t>
  </si>
  <si>
    <t>Korea, South</t>
  </si>
  <si>
    <t>Corée du Sud</t>
  </si>
  <si>
    <t>Corea del Sur</t>
  </si>
  <si>
    <t>Korea Süd</t>
  </si>
  <si>
    <t>韩国</t>
  </si>
  <si>
    <t>韓国</t>
  </si>
  <si>
    <t>Coreia do Sul</t>
  </si>
  <si>
    <t>Kosovo</t>
  </si>
  <si>
    <r>
      <rPr>
        <sz val="11"/>
        <color rgb="FF000000"/>
        <rFont val="Calibri"/>
        <family val="2"/>
      </rPr>
      <t>Kosovo</t>
    </r>
  </si>
  <si>
    <t>科索沃</t>
  </si>
  <si>
    <t>コソボ</t>
  </si>
  <si>
    <t>Kuwait</t>
  </si>
  <si>
    <t>Koweït</t>
  </si>
  <si>
    <t>科威特</t>
  </si>
  <si>
    <t>クウェート</t>
  </si>
  <si>
    <t>Kuweit</t>
  </si>
  <si>
    <t>Kyrgyzstan</t>
  </si>
  <si>
    <t>Kirghizstan</t>
  </si>
  <si>
    <t>Kirguistán</t>
  </si>
  <si>
    <t>Kirgisistan</t>
  </si>
  <si>
    <t>吉尔吉斯斯坦</t>
  </si>
  <si>
    <t>キルギス</t>
  </si>
  <si>
    <t>Quirguistão</t>
  </si>
  <si>
    <t>Lao People's Democratic Republic</t>
  </si>
  <si>
    <t>République démocratique populaire lao</t>
  </si>
  <si>
    <t>República Democrática Popular Laos</t>
  </si>
  <si>
    <t>Laos (Demokratische Volksrepublik)</t>
  </si>
  <si>
    <t>老挝人民民主共和国</t>
  </si>
  <si>
    <t>ラオス人民民主共和国</t>
  </si>
  <si>
    <t>República Democrática Popular do Laos</t>
  </si>
  <si>
    <t>Latvia</t>
  </si>
  <si>
    <t>Lettonie</t>
  </si>
  <si>
    <t>Letonia</t>
  </si>
  <si>
    <t>Lettland</t>
  </si>
  <si>
    <t>拉脱维亚</t>
  </si>
  <si>
    <t>ラトビア</t>
  </si>
  <si>
    <t>Letónia</t>
  </si>
  <si>
    <t>Lebanon</t>
  </si>
  <si>
    <t>Liban</t>
  </si>
  <si>
    <t>Líbano</t>
  </si>
  <si>
    <t>Libanon</t>
  </si>
  <si>
    <t>黎巴嫩</t>
  </si>
  <si>
    <t>レバノン</t>
  </si>
  <si>
    <t>Lesotho</t>
  </si>
  <si>
    <t>莱索托王国</t>
  </si>
  <si>
    <t>レソト</t>
  </si>
  <si>
    <t>Lesoto</t>
  </si>
  <si>
    <t>Liberia</t>
  </si>
  <si>
    <t>Libéria</t>
  </si>
  <si>
    <t>利比里亚</t>
  </si>
  <si>
    <t>リベリア</t>
  </si>
  <si>
    <t>Libya</t>
  </si>
  <si>
    <t>Libye</t>
  </si>
  <si>
    <t>Libia</t>
  </si>
  <si>
    <t>Libyen</t>
  </si>
  <si>
    <t>利比亞</t>
  </si>
  <si>
    <t>リビア</t>
  </si>
  <si>
    <t>Líbia</t>
  </si>
  <si>
    <t>Liechtenstein</t>
  </si>
  <si>
    <t>列支敦士登</t>
  </si>
  <si>
    <t>リヒテンシュタイン</t>
  </si>
  <si>
    <t>Lithuania</t>
  </si>
  <si>
    <t>Lituanie</t>
  </si>
  <si>
    <t>Lituania</t>
  </si>
  <si>
    <t>Litauen</t>
  </si>
  <si>
    <t>立陶宛</t>
  </si>
  <si>
    <t>リトアニア</t>
  </si>
  <si>
    <t>Lituânia</t>
  </si>
  <si>
    <t>Luxembourg</t>
  </si>
  <si>
    <t>Luxemburgo</t>
  </si>
  <si>
    <t>Luxemburg</t>
  </si>
  <si>
    <t>卢森堡</t>
  </si>
  <si>
    <t>ルクセンブルク</t>
  </si>
  <si>
    <t>Macau</t>
  </si>
  <si>
    <t>Macao</t>
  </si>
  <si>
    <t>澳门</t>
  </si>
  <si>
    <t>マカオ</t>
  </si>
  <si>
    <t>Madagascar</t>
  </si>
  <si>
    <t>Madagaskar</t>
  </si>
  <si>
    <t>马达加斯加</t>
  </si>
  <si>
    <t>マダガスカル</t>
  </si>
  <si>
    <t>Madagáscar</t>
  </si>
  <si>
    <t>Malawi</t>
  </si>
  <si>
    <t>马拉维共和国</t>
  </si>
  <si>
    <t>マラウイ</t>
  </si>
  <si>
    <t>Maláui</t>
  </si>
  <si>
    <t>Malaysia</t>
  </si>
  <si>
    <t>Malaisie</t>
  </si>
  <si>
    <t>Malasia</t>
  </si>
  <si>
    <t>马来西亚</t>
  </si>
  <si>
    <t>マレーシア</t>
  </si>
  <si>
    <t>Malásia</t>
  </si>
  <si>
    <t>Maldives</t>
  </si>
  <si>
    <t>Maldivas</t>
  </si>
  <si>
    <t>Maldiwen</t>
  </si>
  <si>
    <t>马尔代夫</t>
  </si>
  <si>
    <t>モルディブ</t>
  </si>
  <si>
    <t>Mali</t>
  </si>
  <si>
    <t>Malí</t>
  </si>
  <si>
    <t>马里</t>
  </si>
  <si>
    <t>マリ</t>
  </si>
  <si>
    <t>Malta</t>
  </si>
  <si>
    <t>Malte</t>
  </si>
  <si>
    <t>马耳他</t>
  </si>
  <si>
    <t>マルタ</t>
  </si>
  <si>
    <t>Marshall Islands</t>
  </si>
  <si>
    <t>Îles Marshall</t>
  </si>
  <si>
    <t>Islas Marshall</t>
  </si>
  <si>
    <t>Marshallinseln</t>
  </si>
  <si>
    <t>马绍尔群岛</t>
  </si>
  <si>
    <t>マーシャル諸島</t>
  </si>
  <si>
    <t>Ilhas Marshall</t>
  </si>
  <si>
    <t>Mauritania</t>
  </si>
  <si>
    <t>Mauritanie</t>
  </si>
  <si>
    <t>Mauritanien</t>
  </si>
  <si>
    <t>毛里塔尼亚</t>
  </si>
  <si>
    <t>モーリタニア</t>
  </si>
  <si>
    <t>Mauritânia</t>
  </si>
  <si>
    <t>Mauritius</t>
  </si>
  <si>
    <t>Maurice</t>
  </si>
  <si>
    <t>Mauricio</t>
  </si>
  <si>
    <t>毛里求斯</t>
  </si>
  <si>
    <t>モーリシャス</t>
  </si>
  <si>
    <t>Maurícia</t>
  </si>
  <si>
    <t>Mexico</t>
  </si>
  <si>
    <t>Mexique</t>
  </si>
  <si>
    <t>México</t>
  </si>
  <si>
    <t>Mexiko</t>
  </si>
  <si>
    <t>墨西哥</t>
  </si>
  <si>
    <t>メキシコ</t>
  </si>
  <si>
    <t>Micronesia (Federated States of)</t>
  </si>
  <si>
    <t>Micronésie (États fédérés de)</t>
  </si>
  <si>
    <t>Micronesia (Estados Federados de)</t>
  </si>
  <si>
    <t>Mikronesien (Föderierte Staaten von)</t>
  </si>
  <si>
    <t>密克罗尼西亚联邦 (联邦)</t>
  </si>
  <si>
    <t>ミクロネシア（連邦）</t>
  </si>
  <si>
    <t>Micronésia (Estados Federados da)</t>
  </si>
  <si>
    <t>Moldova (Republic of)</t>
  </si>
  <si>
    <t>Moldova (République de)</t>
  </si>
  <si>
    <t>Moldavia (República de)</t>
  </si>
  <si>
    <t>Moldawien (Republik)</t>
  </si>
  <si>
    <t>摩尔多瓦(共和国 )</t>
  </si>
  <si>
    <t>モルドバ（共和国）</t>
  </si>
  <si>
    <t>Moldávia (República da)</t>
  </si>
  <si>
    <t>Monaco</t>
  </si>
  <si>
    <t>Mónaco</t>
  </si>
  <si>
    <t>摩纳哥</t>
  </si>
  <si>
    <t>モナコ</t>
  </si>
  <si>
    <t>Mongolia</t>
  </si>
  <si>
    <t>Mongolie</t>
  </si>
  <si>
    <t>Mongolei</t>
  </si>
  <si>
    <t>蒙古</t>
  </si>
  <si>
    <t>モンゴル</t>
  </si>
  <si>
    <t>Mongólia</t>
  </si>
  <si>
    <t>Montenegro</t>
  </si>
  <si>
    <t>Monténégro</t>
  </si>
  <si>
    <t>黑山共和国</t>
  </si>
  <si>
    <t>モンテネグロ</t>
  </si>
  <si>
    <t>Morocco</t>
  </si>
  <si>
    <t>Maroc</t>
  </si>
  <si>
    <t>Marruecos</t>
  </si>
  <si>
    <t>Marokko</t>
  </si>
  <si>
    <t>摩洛哥王国</t>
  </si>
  <si>
    <t>モロッコ</t>
  </si>
  <si>
    <t>Marrocos</t>
  </si>
  <si>
    <t>Mozambique</t>
  </si>
  <si>
    <t>Mosambik</t>
  </si>
  <si>
    <t>莫桑比克</t>
  </si>
  <si>
    <t>モザンビーク</t>
  </si>
  <si>
    <t>Moçambique</t>
  </si>
  <si>
    <t>Myanmar</t>
  </si>
  <si>
    <t>缅甸</t>
  </si>
  <si>
    <t>ミャンマー</t>
  </si>
  <si>
    <t>Mianmar</t>
  </si>
  <si>
    <t>Namibia</t>
  </si>
  <si>
    <t>Namibie</t>
  </si>
  <si>
    <t>纳米比亚</t>
  </si>
  <si>
    <t>ナミビア</t>
  </si>
  <si>
    <t>Namíbia</t>
  </si>
  <si>
    <t>Nauru</t>
  </si>
  <si>
    <t>瑙鲁</t>
  </si>
  <si>
    <t>ナウル</t>
  </si>
  <si>
    <t>Nepal</t>
  </si>
  <si>
    <t>Népal</t>
  </si>
  <si>
    <t>尼泊尔</t>
  </si>
  <si>
    <t>ネパール</t>
  </si>
  <si>
    <t>Netherlands</t>
  </si>
  <si>
    <t>Pays-Bas</t>
  </si>
  <si>
    <t>Países Bajos</t>
  </si>
  <si>
    <t>Niederlande</t>
  </si>
  <si>
    <t>荷兰</t>
  </si>
  <si>
    <t>オランダ</t>
  </si>
  <si>
    <t>Países Baixos</t>
  </si>
  <si>
    <t>New Zealand</t>
  </si>
  <si>
    <t>Nouvelle-Zélande</t>
  </si>
  <si>
    <t>Nueva Zelanda</t>
  </si>
  <si>
    <t>Neuseeland</t>
  </si>
  <si>
    <t>新西兰</t>
  </si>
  <si>
    <t>ニュージーランド</t>
  </si>
  <si>
    <t>Nova Zelândia</t>
  </si>
  <si>
    <t>Nicaragua</t>
  </si>
  <si>
    <t>尼加拉瓜</t>
  </si>
  <si>
    <t>ニカラグア</t>
  </si>
  <si>
    <t>Nicarágua</t>
  </si>
  <si>
    <t>Niger</t>
  </si>
  <si>
    <t>Níger</t>
  </si>
  <si>
    <t>尼日尔</t>
  </si>
  <si>
    <t>ニジェール</t>
  </si>
  <si>
    <t>Nigeria</t>
  </si>
  <si>
    <t>尼日利亚</t>
  </si>
  <si>
    <t>ナイジェリア</t>
  </si>
  <si>
    <t>Nigéria</t>
  </si>
  <si>
    <t>North Macedonia</t>
  </si>
  <si>
    <t>Macédoine du Nord</t>
  </si>
  <si>
    <t>República de Macedonia</t>
  </si>
  <si>
    <t>Nord-Mazedonien</t>
  </si>
  <si>
    <t>北马其顿</t>
  </si>
  <si>
    <t>北マケドニア</t>
  </si>
  <si>
    <t>Macedónia do Norte</t>
  </si>
  <si>
    <t>Norway</t>
  </si>
  <si>
    <t>Norvège</t>
  </si>
  <si>
    <t>Noruega</t>
  </si>
  <si>
    <t>Norwegen</t>
  </si>
  <si>
    <t>挪威</t>
  </si>
  <si>
    <t>ノルウェー</t>
  </si>
  <si>
    <t>Oman</t>
  </si>
  <si>
    <t>Omán</t>
  </si>
  <si>
    <t>阿曼苏丹国</t>
  </si>
  <si>
    <t>オマーン</t>
  </si>
  <si>
    <t>Omã</t>
  </si>
  <si>
    <t>Pakistan</t>
  </si>
  <si>
    <t>Pakistán</t>
  </si>
  <si>
    <t>巴基斯坦</t>
  </si>
  <si>
    <t>パキスタン</t>
  </si>
  <si>
    <t>Paquistão</t>
  </si>
  <si>
    <t>Palau</t>
  </si>
  <si>
    <t>Palaos</t>
  </si>
  <si>
    <t>帕劳</t>
  </si>
  <si>
    <t>パラオ</t>
  </si>
  <si>
    <t>Palestine (State of)</t>
  </si>
  <si>
    <t xml:space="preserve">(État de) Palestine </t>
  </si>
  <si>
    <t>Palestina (Estado de)</t>
  </si>
  <si>
    <t>Palästina (Staat)</t>
  </si>
  <si>
    <t>巴勒斯坦国</t>
  </si>
  <si>
    <t>パレスチナ（国）</t>
  </si>
  <si>
    <t>Palestina (Estado da)</t>
  </si>
  <si>
    <t>Panama</t>
  </si>
  <si>
    <t>Panamá</t>
  </si>
  <si>
    <t>巴拿马</t>
  </si>
  <si>
    <t>パナマ</t>
  </si>
  <si>
    <t>Papua New Guinea</t>
  </si>
  <si>
    <t>Papouasie-Nouvelle-Guinée</t>
  </si>
  <si>
    <t>Papua Nueva Guinea</t>
  </si>
  <si>
    <t>Papua-Neuguinea</t>
  </si>
  <si>
    <t>巴布亚新几内亚</t>
  </si>
  <si>
    <t>パプアニューギニア</t>
  </si>
  <si>
    <t>Papua-Nova Guiné</t>
  </si>
  <si>
    <t>Paraguay</t>
  </si>
  <si>
    <t>巴拉圭</t>
  </si>
  <si>
    <t>パラグアイ</t>
  </si>
  <si>
    <t>Paraguai</t>
  </si>
  <si>
    <t>Peru</t>
  </si>
  <si>
    <t>Pérou</t>
  </si>
  <si>
    <t>Perú</t>
  </si>
  <si>
    <t>秘鲁</t>
  </si>
  <si>
    <t>ペルー</t>
  </si>
  <si>
    <t>Philippines</t>
  </si>
  <si>
    <t>Filipinas</t>
  </si>
  <si>
    <t>Philippinen</t>
  </si>
  <si>
    <t>菲律宾</t>
  </si>
  <si>
    <t>フィリピン</t>
  </si>
  <si>
    <t>Poland</t>
  </si>
  <si>
    <t>Pologne</t>
  </si>
  <si>
    <t>Polonia</t>
  </si>
  <si>
    <t>Polen</t>
  </si>
  <si>
    <t>波兰</t>
  </si>
  <si>
    <t>ポーランド</t>
  </si>
  <si>
    <t>Polónia</t>
  </si>
  <si>
    <t>Portugal</t>
  </si>
  <si>
    <t>葡萄牙</t>
  </si>
  <si>
    <t>ポルトガル</t>
  </si>
  <si>
    <t>Qatar</t>
  </si>
  <si>
    <t>Katar</t>
  </si>
  <si>
    <t>卡塔尔</t>
  </si>
  <si>
    <t>カタール</t>
  </si>
  <si>
    <t>Catar</t>
  </si>
  <si>
    <t>Romania</t>
  </si>
  <si>
    <t>Roumanie</t>
  </si>
  <si>
    <t>Rumania</t>
  </si>
  <si>
    <t>Rumänien</t>
  </si>
  <si>
    <t>罗马尼亚</t>
  </si>
  <si>
    <t>ルーマニア</t>
  </si>
  <si>
    <t>Roménia</t>
  </si>
  <si>
    <t>Russian Federation</t>
  </si>
  <si>
    <t xml:space="preserve">Fédération de Russie </t>
  </si>
  <si>
    <t>Federación de Rusia</t>
  </si>
  <si>
    <t>Russische Föderation</t>
  </si>
  <si>
    <t>俄罗斯联邦</t>
  </si>
  <si>
    <t>ロシア連邦</t>
  </si>
  <si>
    <t>Federação Russa</t>
  </si>
  <si>
    <t>Rwanda</t>
  </si>
  <si>
    <t>Ruanda</t>
  </si>
  <si>
    <t>卢旺达</t>
  </si>
  <si>
    <t>ルワンダ</t>
  </si>
  <si>
    <t>Saint Kitts and Nevis</t>
  </si>
  <si>
    <t xml:space="preserve">Saint-Kitts-et-Nevis </t>
  </si>
  <si>
    <t>San Cristóbal y Nieves</t>
  </si>
  <si>
    <t>St. Kitts und Nevis</t>
  </si>
  <si>
    <t>圣基茨和尼维斯</t>
  </si>
  <si>
    <t>セントクリストファー・ネイビス</t>
  </si>
  <si>
    <t>São Cristóvão e Neves</t>
  </si>
  <si>
    <t>Saint Lucia</t>
  </si>
  <si>
    <t>Sainte-Lucie</t>
  </si>
  <si>
    <t>Santa Lucía</t>
  </si>
  <si>
    <t>St. Lucia</t>
  </si>
  <si>
    <t>圣卢西亚</t>
  </si>
  <si>
    <t>セントルシア</t>
  </si>
  <si>
    <t>Santa Lúcia</t>
  </si>
  <si>
    <t>Saint Vincent and the Grenadines</t>
  </si>
  <si>
    <t>Saint-Vincent-et-les Grenadines</t>
  </si>
  <si>
    <t>San Vicente y las Granadinas</t>
  </si>
  <si>
    <t>St. Vincent und die Grenadinen</t>
  </si>
  <si>
    <t>圣文森特和格林纳丁斯</t>
  </si>
  <si>
    <t>セントビンセント・グレナディーン諸島</t>
  </si>
  <si>
    <t>São Vicente e Granadinas</t>
  </si>
  <si>
    <t>Samoa</t>
  </si>
  <si>
    <t>萨摩亚</t>
  </si>
  <si>
    <t>サモア</t>
  </si>
  <si>
    <t>San Marino</t>
  </si>
  <si>
    <t>Saint-Marin</t>
  </si>
  <si>
    <t>圣马力诺</t>
  </si>
  <si>
    <t>サンマリノ</t>
  </si>
  <si>
    <t>São Marino</t>
  </si>
  <si>
    <t>Sao Tome and Principe</t>
  </si>
  <si>
    <t xml:space="preserve"> Sao Tomé-et-Principe</t>
  </si>
  <si>
    <t>Santo Tomé y Príncipe</t>
  </si>
  <si>
    <t>São Tomé und Príncipe</t>
  </si>
  <si>
    <t>圣多美和普林西比</t>
  </si>
  <si>
    <t>サントメプリンシペ</t>
  </si>
  <si>
    <t>São Tomé e Príncipe</t>
  </si>
  <si>
    <t>Saudi Arabia</t>
  </si>
  <si>
    <t>Arabie saoudite</t>
  </si>
  <si>
    <t>Arabia Saudita</t>
  </si>
  <si>
    <t>Saudi-Arabien</t>
  </si>
  <si>
    <t>沙特阿拉伯</t>
  </si>
  <si>
    <t>サウジアラビア</t>
  </si>
  <si>
    <t>Arábia Saudita</t>
  </si>
  <si>
    <t>Senegal</t>
  </si>
  <si>
    <t>Sénégal</t>
  </si>
  <si>
    <t>塞内加尔</t>
  </si>
  <si>
    <t>セネガル</t>
  </si>
  <si>
    <t>Serbia</t>
  </si>
  <si>
    <t>Serbie</t>
  </si>
  <si>
    <t>Serbien</t>
  </si>
  <si>
    <t>尔维亚共和国</t>
  </si>
  <si>
    <t>セルビア</t>
  </si>
  <si>
    <t>Sérvia</t>
  </si>
  <si>
    <t>Seychelles</t>
  </si>
  <si>
    <t>Seychellen</t>
  </si>
  <si>
    <t>塞舌尔</t>
  </si>
  <si>
    <t>セイシェル</t>
  </si>
  <si>
    <t>Seicheles</t>
  </si>
  <si>
    <t>Sierra Leone</t>
  </si>
  <si>
    <t>Sierra Leona</t>
  </si>
  <si>
    <t>塞拉利昂共和国</t>
  </si>
  <si>
    <t>シエラレオネ</t>
  </si>
  <si>
    <t>Serra Leoa</t>
  </si>
  <si>
    <t>Singapore</t>
  </si>
  <si>
    <t>Singapour</t>
  </si>
  <si>
    <t>Singapur</t>
  </si>
  <si>
    <t>新加坡</t>
  </si>
  <si>
    <t>シンガポール</t>
  </si>
  <si>
    <t>Singapura</t>
  </si>
  <si>
    <t>Slovakia</t>
  </si>
  <si>
    <t>Slovaquie</t>
  </si>
  <si>
    <t>Eslovaquia</t>
  </si>
  <si>
    <t>Slowakei</t>
  </si>
  <si>
    <t>斯洛伐克</t>
  </si>
  <si>
    <t>スロバキア</t>
  </si>
  <si>
    <t>Eslováquia</t>
  </si>
  <si>
    <t>Slovenia</t>
  </si>
  <si>
    <t>Slovénie</t>
  </si>
  <si>
    <t>Eslovenia</t>
  </si>
  <si>
    <t>Slowenien</t>
  </si>
  <si>
    <t>斯洛文尼亚</t>
  </si>
  <si>
    <t>スロベニア</t>
  </si>
  <si>
    <t>Eslovénia</t>
  </si>
  <si>
    <t>Solomon Islands</t>
  </si>
  <si>
    <t>Îles Salomon</t>
  </si>
  <si>
    <t>Islas Salomón</t>
  </si>
  <si>
    <t>Salomonen</t>
  </si>
  <si>
    <t>所罗门群岛</t>
  </si>
  <si>
    <t>ソロモン諸島</t>
  </si>
  <si>
    <t>Ilhas Salomão</t>
  </si>
  <si>
    <t>Somalia</t>
  </si>
  <si>
    <t>Somalie</t>
  </si>
  <si>
    <t>索马里</t>
  </si>
  <si>
    <t>ソマリア</t>
  </si>
  <si>
    <t>Somália</t>
  </si>
  <si>
    <t>South Africa</t>
  </si>
  <si>
    <t>Afrique du Sud</t>
  </si>
  <si>
    <t>Sudáfrica</t>
  </si>
  <si>
    <t>Südafrika</t>
  </si>
  <si>
    <t>南非</t>
  </si>
  <si>
    <t>南アフリカ</t>
  </si>
  <si>
    <t>África do Sul</t>
  </si>
  <si>
    <t>South Sudan</t>
  </si>
  <si>
    <t>Soudan du Sud</t>
  </si>
  <si>
    <t>Sudán del Sur</t>
  </si>
  <si>
    <t>Südsudan</t>
  </si>
  <si>
    <t>南苏丹</t>
  </si>
  <si>
    <t>南スーダン</t>
  </si>
  <si>
    <t>Sudão do Sul</t>
  </si>
  <si>
    <t>Spain</t>
  </si>
  <si>
    <t>Espagne</t>
  </si>
  <si>
    <t>España</t>
  </si>
  <si>
    <t>Spanien</t>
  </si>
  <si>
    <t>西班牙</t>
  </si>
  <si>
    <t>スペイン</t>
  </si>
  <si>
    <t>Espanha</t>
  </si>
  <si>
    <t>Sri Lanka</t>
  </si>
  <si>
    <t>斯里兰卡</t>
  </si>
  <si>
    <t>スリランカ</t>
  </si>
  <si>
    <t>Sri Lanca</t>
  </si>
  <si>
    <t>St. Maarten</t>
  </si>
  <si>
    <t xml:space="preserve">Saint-Martin </t>
  </si>
  <si>
    <t>Sint Maarten</t>
  </si>
  <si>
    <t>圣马丁</t>
  </si>
  <si>
    <t>シントマールテン</t>
  </si>
  <si>
    <t xml:space="preserve">São Martinho </t>
  </si>
  <si>
    <t>Sudan</t>
  </si>
  <si>
    <t>Soudan</t>
  </si>
  <si>
    <t>Sudán</t>
  </si>
  <si>
    <t>苏丹</t>
  </si>
  <si>
    <t>スーダン</t>
  </si>
  <si>
    <t>Sudão</t>
  </si>
  <si>
    <t>Suriname</t>
  </si>
  <si>
    <t>Surinam</t>
  </si>
  <si>
    <t>苏里南</t>
  </si>
  <si>
    <t>スリナム</t>
  </si>
  <si>
    <t>Sweden</t>
  </si>
  <si>
    <t>Suède</t>
  </si>
  <si>
    <t>Suecia</t>
  </si>
  <si>
    <t>Schweden</t>
  </si>
  <si>
    <t>瑞典</t>
  </si>
  <si>
    <t>スウェーデン</t>
  </si>
  <si>
    <t>Suécia</t>
  </si>
  <si>
    <t>Switzerland</t>
  </si>
  <si>
    <t>Suisse</t>
  </si>
  <si>
    <t>Suiza</t>
  </si>
  <si>
    <t>Schweiz</t>
  </si>
  <si>
    <t>瑞士</t>
  </si>
  <si>
    <t>スイス</t>
  </si>
  <si>
    <t>Suíça</t>
  </si>
  <si>
    <t>Syrian Arab Republic</t>
  </si>
  <si>
    <t>République arabe syrienne</t>
  </si>
  <si>
    <t>República Árabe Siria</t>
  </si>
  <si>
    <t>Syrische Arabische Republik</t>
  </si>
  <si>
    <t>阿拉伯叙利亚共和国</t>
  </si>
  <si>
    <t>シリア・アラブ共和国</t>
  </si>
  <si>
    <t>República Árabe Síria</t>
  </si>
  <si>
    <t>Taiwan</t>
  </si>
  <si>
    <t>Taïwan</t>
  </si>
  <si>
    <t>Provincia de Taiwan</t>
  </si>
  <si>
    <t>台湾</t>
  </si>
  <si>
    <t>Tajikistan</t>
  </si>
  <si>
    <t>Tadjikistan</t>
  </si>
  <si>
    <t>Tayikistán</t>
  </si>
  <si>
    <t>Tadschikistan</t>
  </si>
  <si>
    <t>塔吉克斯坦</t>
  </si>
  <si>
    <t>タジキスタン</t>
  </si>
  <si>
    <t>Tajiquistão</t>
  </si>
  <si>
    <t>Tanzania, United Republic of</t>
  </si>
  <si>
    <t xml:space="preserve">Tanzanie, République-Unie de </t>
  </si>
  <si>
    <t>República Unida de Tanzania</t>
  </si>
  <si>
    <t>Tansania (Vereinigte Republik)</t>
  </si>
  <si>
    <t>坦桑尼亚，联合共和国</t>
  </si>
  <si>
    <t>タンザニア（連合共和国）</t>
  </si>
  <si>
    <t>Tanzânia (República Unida da)</t>
  </si>
  <si>
    <t>Thailand</t>
  </si>
  <si>
    <t>Thaïlande</t>
  </si>
  <si>
    <t>Tailandia</t>
  </si>
  <si>
    <t>泰国</t>
  </si>
  <si>
    <t>タイ</t>
  </si>
  <si>
    <t>Tailândia</t>
  </si>
  <si>
    <t>Timor-Leste</t>
  </si>
  <si>
    <t>Timor Oriental</t>
  </si>
  <si>
    <t>Osttimor</t>
  </si>
  <si>
    <t>东帝汶</t>
  </si>
  <si>
    <t>東ティモール</t>
  </si>
  <si>
    <t>Togo</t>
  </si>
  <si>
    <t>多哥</t>
  </si>
  <si>
    <t>トーゴ</t>
  </si>
  <si>
    <t>Tonga</t>
  </si>
  <si>
    <t>汤加</t>
  </si>
  <si>
    <t>トンガ</t>
  </si>
  <si>
    <t>Trinidad and Tobago</t>
  </si>
  <si>
    <t>Trinité-et-Tobago</t>
  </si>
  <si>
    <t>Trinidad y Tobago</t>
  </si>
  <si>
    <t>Trinidad und Tobago</t>
  </si>
  <si>
    <t>特立尼达和多巴哥</t>
  </si>
  <si>
    <t>トリニダード・トバゴ</t>
  </si>
  <si>
    <t>Trindade e Tobago</t>
  </si>
  <si>
    <t>Tunisia</t>
  </si>
  <si>
    <t>Tunisie</t>
  </si>
  <si>
    <t>Túnez</t>
  </si>
  <si>
    <t>Tunesien</t>
  </si>
  <si>
    <t>突尼斯</t>
  </si>
  <si>
    <t>チュニジア</t>
  </si>
  <si>
    <t>Tunísia</t>
  </si>
  <si>
    <t>Turkey</t>
  </si>
  <si>
    <t>Turquie</t>
  </si>
  <si>
    <t>Turquía</t>
  </si>
  <si>
    <t>Türkei</t>
  </si>
  <si>
    <t>土耳其</t>
  </si>
  <si>
    <t>トルコ</t>
  </si>
  <si>
    <t>Turquia</t>
  </si>
  <si>
    <t>Turkmenistan</t>
  </si>
  <si>
    <t>Turkménistan</t>
  </si>
  <si>
    <t>Turkmenistán</t>
  </si>
  <si>
    <t>土库曼斯坦</t>
  </si>
  <si>
    <t>トルクメニスタン</t>
  </si>
  <si>
    <t>Turquemenistão</t>
  </si>
  <si>
    <t>Tuvalu</t>
  </si>
  <si>
    <t>图瓦卢</t>
  </si>
  <si>
    <t>ツバル</t>
  </si>
  <si>
    <t>Uganda</t>
  </si>
  <si>
    <t>Ouganda</t>
  </si>
  <si>
    <t>乌干达</t>
  </si>
  <si>
    <t>ウガンダ</t>
  </si>
  <si>
    <t>Ukraine</t>
  </si>
  <si>
    <t>Ucrania</t>
  </si>
  <si>
    <t>乌克兰</t>
  </si>
  <si>
    <t>ウクライナ</t>
  </si>
  <si>
    <t>Ucrânia</t>
  </si>
  <si>
    <t>United Arab Emirates</t>
  </si>
  <si>
    <t>Émirats arabes unis</t>
  </si>
  <si>
    <t>Emiratos Árabes Unidos</t>
  </si>
  <si>
    <t>Vereinigte Arabische Emirate</t>
  </si>
  <si>
    <t>阿拉伯联合酋长国</t>
  </si>
  <si>
    <t>アラブ首長国連邦</t>
  </si>
  <si>
    <t>Emirados Árabes Unidos</t>
  </si>
  <si>
    <t>United Kingdom of Great Britain and Northern Ireland</t>
  </si>
  <si>
    <t>Royaume-Uni de Grande-Bretagne et d'Irlande du Nord</t>
  </si>
  <si>
    <t>Reino Unido de Gran Bretaña e Irlanda del Norte</t>
  </si>
  <si>
    <t>Vereinigtes Königreich von Großbritannien und Nordirland</t>
  </si>
  <si>
    <t>大不列颠及北爱尔兰联合王国</t>
  </si>
  <si>
    <t>グレート・ブリテンおよび北アイルランド連合王国</t>
  </si>
  <si>
    <t>Reino Unido da Grã-Bretanha e Irlanda do Norte</t>
  </si>
  <si>
    <t>United States of America</t>
  </si>
  <si>
    <t>États-Unis d'Amérique</t>
  </si>
  <si>
    <t>Estados Unidos de América</t>
  </si>
  <si>
    <t>Vereinigte Staaten von Amerika</t>
  </si>
  <si>
    <t>美利坚合众国</t>
  </si>
  <si>
    <t>アメリカ合衆国</t>
  </si>
  <si>
    <t>Estados Unidos da América</t>
  </si>
  <si>
    <t>Uruguay</t>
  </si>
  <si>
    <t>乌拉圭</t>
  </si>
  <si>
    <t>ウルグアイ</t>
  </si>
  <si>
    <t>Uruguai</t>
  </si>
  <si>
    <t>Uzbekistan</t>
  </si>
  <si>
    <t>Ouzbékistan</t>
  </si>
  <si>
    <t>Uzbekistán</t>
  </si>
  <si>
    <t>Usbekistan</t>
  </si>
  <si>
    <t>乌兹别克斯坦</t>
  </si>
  <si>
    <t>ウズベキスタン</t>
  </si>
  <si>
    <t>Usbequistão</t>
  </si>
  <si>
    <t>Vanuatu</t>
  </si>
  <si>
    <t>瓦努阿图</t>
  </si>
  <si>
    <t>バヌアツ</t>
  </si>
  <si>
    <t>Venezuela (Bolivarian Republic of)</t>
  </si>
  <si>
    <t>Venezuela (République bolivarienne du)</t>
  </si>
  <si>
    <t>Venezuela (República Bolivariana de)</t>
  </si>
  <si>
    <t>Venezuela (Bolivarische Republik)</t>
  </si>
  <si>
    <t>委内瑞拉（玻利瓦尔共和国 )</t>
  </si>
  <si>
    <t>ベネズエラ（ボリバル共和国）</t>
  </si>
  <si>
    <t>Venezuela (República Bolivariana da)</t>
  </si>
  <si>
    <t>Vietnam</t>
  </si>
  <si>
    <t>Viet Nam</t>
  </si>
  <si>
    <t>越南</t>
  </si>
  <si>
    <t>ベトナム</t>
  </si>
  <si>
    <t>Vietname</t>
  </si>
  <si>
    <t>Yemen</t>
  </si>
  <si>
    <t>Yémen</t>
  </si>
  <si>
    <t>Jemen</t>
  </si>
  <si>
    <t>也门们</t>
  </si>
  <si>
    <t>イエメン</t>
  </si>
  <si>
    <t>Iémen</t>
  </si>
  <si>
    <t>Zambia</t>
  </si>
  <si>
    <t>Zambie</t>
  </si>
  <si>
    <t>Sambia</t>
  </si>
  <si>
    <t>赞比亚</t>
  </si>
  <si>
    <t>ザンビア</t>
  </si>
  <si>
    <t>Zâmbia</t>
  </si>
  <si>
    <t>Zimbabwe</t>
  </si>
  <si>
    <t>Simbabwe</t>
  </si>
  <si>
    <t>津巴布韦</t>
  </si>
  <si>
    <t>ジンバブエ</t>
  </si>
  <si>
    <t>Zimbabué</t>
  </si>
  <si>
    <t>Chinese Provinces and Cities</t>
  </si>
  <si>
    <t xml:space="preserve">For Question 3 on the 'Declaration' tab: </t>
  </si>
  <si>
    <t xml:space="preserve">Pour la Question 3 de l’onglet Déclaration : </t>
  </si>
  <si>
    <t>Para la Pregunta 3 sobre la pestaña de "Declaración":</t>
  </si>
  <si>
    <t xml:space="preserve">Zu Frage 3 auf dem Reiter „Deklaration“: </t>
  </si>
  <si>
    <t>‘声明’选项卡上的问题3：</t>
  </si>
  <si>
    <t>[開示] タブの質問3：</t>
  </si>
  <si>
    <t xml:space="preserve">Para a Questão 3 no separador "Declaração": </t>
  </si>
  <si>
    <t xml:space="preserve">Please indicate which of these provinces and cities your organization operates in by selecting 'Yes' in the dropdown menu next to each applicable province and city. </t>
  </si>
  <si>
    <t xml:space="preserve">Veuillez indiquer la ou les provinces et villes dans lesquelles votre entreprise opère en sélectionnant « Oui » dans le menu déroulant en regard de chaque province ou ville concernée. </t>
  </si>
  <si>
    <t>Indique en cuáles de las siguiente provincias y ciudades opera su organización. Para esto, seleccione 'Sí' en el menú desplegable junto a la provincia o ciudad correspondiente.</t>
  </si>
  <si>
    <t xml:space="preserve">Bitte geben Sie an, in welchen dieser Provinzen und Städte Ihr Unternehmen tätig ist, indem Sie im Auswahlmenü neben jeder zutreffenden Provinz und Stadt „Ja“ auswählen. </t>
  </si>
  <si>
    <t xml:space="preserve">请指明贵组织业务所在的省份和城市，方法是在这些省份和城市旁边的下拉菜单中选择“是”。 </t>
  </si>
  <si>
    <t>該当する省・都市の横にあるドロップダウンメニューで「はい」を選択して、貴社がどの省・都市で事業を行っているかを示してください。</t>
  </si>
  <si>
    <t xml:space="preserve">Indique em quais destas províncias e cidades a sua organização opera selecionando "Sim" no menu pendente junto a cada província e cidade aplicável. </t>
  </si>
  <si>
    <t xml:space="preserve">Provinces and cities listed are those known to have established, or be establishing, factories in the Xinjiang Uyghur Autonomous Region of China through the People's Republic of China government's mutual pairing assistance program according to the advisory on 'Risks and Considerations for Businesses with Supply Chain Exposure to Entities Engaged in Forced Labor and other Human Rights Abuses in Xinjiang' (July 2020). </t>
  </si>
  <si>
    <t xml:space="preserve">Les provinces et villes répertoriées sont celles réputées avoir établi ou être en train d'établir des usines dans la région autonome ouïghoure du Xinjiang en Chine dans le cadre du programme d'assistance mutuelle du gouvernement de la République populaire de Chine, conformément à l'avis sur les « Risques et considérations pour les entreprises dont la chaîne d'approvisionnement est exposée à des entités impliquées dans le travail forcé et d'autres atteintes aux droits de la personne au Xinjiang » (juillet 2020). </t>
  </si>
  <si>
    <t xml:space="preserve">Las provincias y ciudades incluidas en la lista son aquellas que han establecido, o están estableciendo, fábricas en la región autónoma china de Xinjiang Uighurl a través del programa de asistencia conjunta y mutua de la República Popular de China, de conformidad con las recomendaciones sobre 'Riesgos y consideraciones para las empresas cuyas cadenas de suministro están expuestas a entidades involucradas en el trabajo forzoso y otras violaciones de los derechos humanos en Xinjiang' (Julio 2020). </t>
  </si>
  <si>
    <t xml:space="preserve">Aufgeführt sind Provinzen und Städte, von denen bekannt ist, dass sie gemäß dem Gutachten über ‚Risiken und Erwägungen für Unternehmen, deren Lieferkette in Xinjiang mit Unternehmen in Verbindung steht, die Zwangsarbeit und andere Menschenrechtsverletzungen betreiben‘ (Juli 2020) in der Autonomen Region Xinjiang Uiguren in China im Rahmen des Programms der Regierung der Volksrepublik China zur gegenseitigen Beziehungshilfe (Mutual Pairing Assistance Program) Fabriken errichtet haben oder im Begriff sind zu errichten. </t>
  </si>
  <si>
    <t xml:space="preserve">所列出的省份和城市是已知的、通过中华人民共和国政府的“结对帮扶”计划，在中国新疆维吾尔自治区已经建立或正在建立工厂的省份和城市，根据“企业供应链中接触到参与新疆强迫劳动和其他侵犯人权活动的实体的风险及考虑”的建议列出的（2020 年 7 月）。 </t>
  </si>
  <si>
    <t xml:space="preserve">記載されている省・都市は、「新疆ウイグル自治区における強制労働及びその他の人権侵害に従事する事業者とサプライチェーン上で接触する企業のリスクと考慮事項」（2020年7月）に基づく中華人民共和国政府の相互協力プログラムを通じて、新疆ウイグル自治区に工場を設立したことがある、または設立する予定であることが知られている省・都市です。 </t>
  </si>
  <si>
    <t xml:space="preserve">Províncias e cidades listadas são aquelas que sabe terem estabelecido, ou estarem a estabelecer, fábricas na Região Autónoma de Xinjiang Uyghur através do programa de união e assistência mútua do governo da República Popular da China de acordo com o documento consultivo "Risks and Considerations for Businesses with Supply Chain Exposure to Entities Engaged in Forced Labor and other Human Rights Abuses in Xinjiang" (Riscos e considerações para negócios com exposição da cadeia logística a entidades envolvidas em trabalho forçado e outros abusos aos direitos humanos em Xinjiang) (julho de 2020). </t>
  </si>
  <si>
    <t>Provinces et villes chinoises</t>
  </si>
  <si>
    <t>Provincias y ciudades chinas</t>
  </si>
  <si>
    <t>Chinesische Provinzen und Städte</t>
  </si>
  <si>
    <t>中国省份和城市</t>
  </si>
  <si>
    <t>中国の省と都市</t>
  </si>
  <si>
    <t>Províncias e cidades chinesas</t>
  </si>
  <si>
    <t>Anwei Province</t>
  </si>
  <si>
    <t>Province de l'Anwei</t>
  </si>
  <si>
    <t>Provincia de Anhui</t>
  </si>
  <si>
    <t>Provinz Anwei</t>
  </si>
  <si>
    <t>安徽省</t>
  </si>
  <si>
    <t>Província de Anwei</t>
  </si>
  <si>
    <t>Beijing City</t>
  </si>
  <si>
    <t>Ville de Pékin</t>
  </si>
  <si>
    <t>Ciudad de Beijing</t>
  </si>
  <si>
    <t>Stadt Beijing</t>
  </si>
  <si>
    <t>北京市</t>
  </si>
  <si>
    <t>Cidade de Pequim</t>
  </si>
  <si>
    <t>Fujian Province</t>
  </si>
  <si>
    <t>Province du Fujian</t>
  </si>
  <si>
    <t>Provincia de Fujian</t>
  </si>
  <si>
    <t>Provinz Fujian</t>
  </si>
  <si>
    <t>福建省</t>
  </si>
  <si>
    <t>Província de Fujian</t>
  </si>
  <si>
    <t>Guangdong Province</t>
  </si>
  <si>
    <t>Province du Guangdong</t>
  </si>
  <si>
    <t>Provincia de Cantón</t>
  </si>
  <si>
    <t>Provinz Guangdong</t>
  </si>
  <si>
    <t>广东省</t>
  </si>
  <si>
    <t>Província de Cantão (Guangdong)</t>
  </si>
  <si>
    <t>Hebei Province</t>
  </si>
  <si>
    <t>Province du Hebei</t>
  </si>
  <si>
    <t>Provincia de Hebei</t>
  </si>
  <si>
    <t>Provinz Hebei</t>
  </si>
  <si>
    <t xml:space="preserve">河北省 </t>
  </si>
  <si>
    <t>Província de Hebei</t>
  </si>
  <si>
    <t>Heilongjiang Province</t>
  </si>
  <si>
    <t>Province du Heilongjiang</t>
  </si>
  <si>
    <t>Provincia de Heilongjiang</t>
  </si>
  <si>
    <t>Provinz Heilongjiang</t>
  </si>
  <si>
    <t>黑龙江省</t>
  </si>
  <si>
    <t>Província de Heilongjiang</t>
  </si>
  <si>
    <t>Henan Province</t>
  </si>
  <si>
    <t>Province du Henan</t>
  </si>
  <si>
    <t>Provincia de Henan</t>
  </si>
  <si>
    <t>Provinz Henan</t>
  </si>
  <si>
    <t>河南省</t>
  </si>
  <si>
    <t>Província de Honã (Henan)</t>
  </si>
  <si>
    <t>Hubei Province</t>
  </si>
  <si>
    <t>Province du Hubei</t>
  </si>
  <si>
    <t>Provincia de Hubei</t>
  </si>
  <si>
    <t>Provinz Hubei</t>
  </si>
  <si>
    <t>湖北省</t>
  </si>
  <si>
    <t>Província de Hubei</t>
  </si>
  <si>
    <t>Hunan Province</t>
  </si>
  <si>
    <t>Province du Hunan</t>
  </si>
  <si>
    <t>Provincia de Hunan</t>
  </si>
  <si>
    <t>Provinz Hunan</t>
  </si>
  <si>
    <t>湖南省</t>
  </si>
  <si>
    <t>Província de Hunan</t>
  </si>
  <si>
    <t>Jiangsu Province</t>
  </si>
  <si>
    <t>Province du Jiangsu</t>
  </si>
  <si>
    <t>Provincia de Jiangsu</t>
  </si>
  <si>
    <t>Provinz Jiangsu</t>
  </si>
  <si>
    <t>江苏省</t>
  </si>
  <si>
    <t>Província de Jiangsu</t>
  </si>
  <si>
    <t>Jiangxi Province</t>
  </si>
  <si>
    <t>Province du Jiangxi</t>
  </si>
  <si>
    <t>Provincia de Jiangxi</t>
  </si>
  <si>
    <t>Provinz Jiangxi</t>
  </si>
  <si>
    <t>江西省</t>
  </si>
  <si>
    <t>Província de Jiangxi</t>
  </si>
  <si>
    <t>Jilin Province</t>
  </si>
  <si>
    <t>Province du Jilin</t>
  </si>
  <si>
    <t>Provincia de Jilin</t>
  </si>
  <si>
    <t>Provinz Jilin</t>
  </si>
  <si>
    <t xml:space="preserve">吉林省 </t>
  </si>
  <si>
    <t>Província de Jilin</t>
  </si>
  <si>
    <t>Liaoning Province</t>
  </si>
  <si>
    <t>Province du Liaoning</t>
  </si>
  <si>
    <t>Provincia de Liaoning</t>
  </si>
  <si>
    <t>Provinz Liaoning</t>
  </si>
  <si>
    <t>辽宁省</t>
  </si>
  <si>
    <t>Província de Liaoning</t>
  </si>
  <si>
    <t>Shandong Province</t>
  </si>
  <si>
    <t>Province du Shandong</t>
  </si>
  <si>
    <t>Provincia de Shandong</t>
  </si>
  <si>
    <t>Provinz Shandong</t>
  </si>
  <si>
    <t>山东省</t>
  </si>
  <si>
    <t>Província de Shandong</t>
  </si>
  <si>
    <t>Shanghai City</t>
  </si>
  <si>
    <t>Ville de Shanghai</t>
  </si>
  <si>
    <t>Ciudad de Shanghái</t>
  </si>
  <si>
    <t>Stadt Shanghai</t>
  </si>
  <si>
    <t xml:space="preserve">上海市 </t>
  </si>
  <si>
    <t>Cidade de Xangai</t>
  </si>
  <si>
    <t>Shenzhen City</t>
  </si>
  <si>
    <t>Ville de Shenzhen</t>
  </si>
  <si>
    <t>Ciudad de Shenzhen</t>
  </si>
  <si>
    <t>Stadt Shenzhen</t>
  </si>
  <si>
    <t>深圳市</t>
  </si>
  <si>
    <t>Cidade de Shenzhen</t>
  </si>
  <si>
    <t>Tianjin City</t>
  </si>
  <si>
    <t>Ville de Tianjin</t>
  </si>
  <si>
    <t>Ciudad de Tianjin</t>
  </si>
  <si>
    <t>Stadt Tianjin</t>
  </si>
  <si>
    <t>天津市</t>
  </si>
  <si>
    <t>Cidade de Tianjin</t>
  </si>
  <si>
    <t>Zhejiang Province</t>
  </si>
  <si>
    <t>Province du Zhejiang</t>
  </si>
  <si>
    <t>Provincia de Zhejiang</t>
  </si>
  <si>
    <t>Provinz Zhejiang</t>
  </si>
  <si>
    <t>浙江省</t>
  </si>
  <si>
    <t>Província de Zhejiang</t>
  </si>
  <si>
    <t>Industry</t>
  </si>
  <si>
    <t xml:space="preserve">For Questions 4A and 4B on the 'Declaration' tab: </t>
  </si>
  <si>
    <t>Pour la question 4A et 4B de l'onglet déclaration</t>
  </si>
  <si>
    <t>Para las Preguntas 4A y 4B sobre la pestaña de "Declaración":</t>
  </si>
  <si>
    <t>Für die Fragen 4A und 4B afu dem Reiter "Deklaration":</t>
  </si>
  <si>
    <t xml:space="preserve">‘声明’选项卡上的问题4A和4B：   </t>
  </si>
  <si>
    <t>［開示］タブの質問４Aと４Bについて：</t>
  </si>
  <si>
    <t>Para as Questões 4A e 4B na aba "Declaração".</t>
  </si>
  <si>
    <t xml:space="preserve">For Question 2 on the 'Declaration' tab: </t>
  </si>
  <si>
    <t xml:space="preserve">Pour la Question 2 de l’onglet Déclaration :         </t>
  </si>
  <si>
    <t xml:space="preserve">Para la Pregunta 2 sobre la pestaña de "Declaración":        </t>
  </si>
  <si>
    <t xml:space="preserve">Zu Frage 2 auf dem Reiter „Deklaration“:         </t>
  </si>
  <si>
    <t xml:space="preserve">‘声明’选项卡上的问题2：        </t>
  </si>
  <si>
    <t xml:space="preserve">[開示] タブの質問2：        </t>
  </si>
  <si>
    <t xml:space="preserve">Para a Questão 2 no separador "Declaração":         </t>
  </si>
  <si>
    <t>Please indicate which sectors you or your suppliers have operations in by selecting 'Yes' in the dropdown menu next to each applicable industry.</t>
  </si>
  <si>
    <t xml:space="preserve">Veuillez indiquer les secteurs dans lesquels vous ou vos fournisseurs opérez en sélectionnant « Oui » dans le menu déroulant en regard de chaque secteur concerné. </t>
  </si>
  <si>
    <t xml:space="preserve">Indique los sectores en los que usted o sus proveedores llevan a cabo operaciones. Para esto, seleccione 'Sí' en el menú desplegable junto al sector correspondiente. </t>
  </si>
  <si>
    <t xml:space="preserve">Bitte geben Sie an, in welchen Wirtschaftszweigen Sie oder Ihre Lieferanten tätig sind, indem Sie im Auswahlmenü neben jedem zutreffenden Wirtschaftszweig „Ja“ auswählen. </t>
  </si>
  <si>
    <t xml:space="preserve">请指明您或您的供应商在哪些行业开展业务，方法是这些行业旁边的下拉菜单中选择“是”。 </t>
  </si>
  <si>
    <t xml:space="preserve">該当する各業界の横にあるにあるドロップダウンメニューで「はい」を選択して、貴社、または貴社のサプライヤーが事業を展開しているセクターを示してください。 </t>
  </si>
  <si>
    <t xml:space="preserve">Indique em que setores a sua empresa ou os vossos fornecedores operam selecionando "Sim" no menu pendente junto a cada indústria aplicável. </t>
  </si>
  <si>
    <t>This is a list of sectors of forced labor exploitation that were separately identified in the Global Estimates of Modern Slavery (ILO, Walk Free Foundation in partnership with IOM, 2017).</t>
  </si>
  <si>
    <t xml:space="preserve">Il s'agit de la liste des secteurs d'exploitation du travail forcé qui ont été identifiés séparément dans le rapport Estimations mondiales de l’esclavage moderne (OIT, Walk Free Foundation en partenariat avec l'OIM, 2017). </t>
  </si>
  <si>
    <t xml:space="preserve">Esta es una lista de sectores de explotación laboral forzada que fueron identificados por separado en las Estimaciones Mundiales sobre la Esclavitud Moderna (OIT, Walk Free Foundation en colaboración con la OMI, 2017). </t>
  </si>
  <si>
    <t xml:space="preserve">Dies ist eine Liste von Wirtschaftszweigen mit Ausbeutung durch Zwangsarbeit, die in den Global Estimates of Modern Slavery (ILO, Walk Free Foundation in Partnerschaft mit der IOM, 2017) gesondert aufgeführt wurden. </t>
  </si>
  <si>
    <t>Please indicate which sectors your organization has operations in by selecting 'Yes' in the dropdown menu next to each applicable industry.</t>
  </si>
  <si>
    <t xml:space="preserve">Veuillez indiquer les secteurs dans lesquels votre organisation exerce des activités en sélectionnant « Oui » dans le menu déroulant à côté de chaque secteur applicable.    </t>
  </si>
  <si>
    <t xml:space="preserve">Indique en qué sectores lleva a cabo operaciones su organización. Para esto, seleccione "Sí" en el menú desplegable junto a cada sector pertinente. </t>
  </si>
  <si>
    <t xml:space="preserve">Bitte geben Sie an, in welchen Wirtschaftszweigen Ihre Organisation tätig ist, indem Sie im Auswahlmenü neben dem jeweiligen Wirtschaftszweig „Ja“ auswählen.    </t>
  </si>
  <si>
    <t xml:space="preserve">请指明贵公司在哪些行业开展业务，方法是在这些行业旁边的下拉菜单中选择“是”。 </t>
  </si>
  <si>
    <t>該当する業種の横のドロップダウンメニューで「はい」を選択し、貴社が事業を展開している業種をお教えください。</t>
  </si>
  <si>
    <t xml:space="preserve">Indique em que setores a sua organização opera, selecionando «Sim» no menu pendente junto a cada indústria aplicável.    </t>
  </si>
  <si>
    <t>这是一份剥削强迫劳动的行业清单，这些行业在《现代奴隶全球估测》（由国际劳工组织（ILO）“自由行走基金会（Walk Free Foundation）”与国际移民组织（IOM）于 2017 年共同发布）中被单独列出，以及一份剥削童工的行业清单，这些行业在 2020 年《童工：全球估测，趋势和前进道路》（由国际劳工组织（ILO）和联合国儿童基金会（UNICEF）于 2021 年共同发布）中被单独列出。</t>
  </si>
  <si>
    <t>これは、『Global Estimates of Modern Slavery』（現代奴隷制度の世界推計）（ILO、Walk Free Foundation、IOM協賛、2017年）で個別に特定された強制労働搾取が行われているセクター、および「児童労働」で別途指摘された児童労働搾取のセクターの一覧です。Global Estimates 2020, Trends and the Road Forward (ILO and UNICEF, 2021)</t>
  </si>
  <si>
    <t>Esta é uma lista de setores nos quais existe exploração de trabalho infantil, que foram separadamente identificados na «Global Estimates of Modern Slavery» (ILO, Walk Free Foundation em parceria com a IOM, 2017), e exploração de trabalho infantil, que foram separadamente identificados em «Child Labour: Global Estimates 2020, Trends and the Road Forward» (ILO e UNICEF, 2021)</t>
  </si>
  <si>
    <t>Accommodation and food service activities</t>
  </si>
  <si>
    <r>
      <rPr>
        <sz val="11"/>
        <color theme="1"/>
        <rFont val="Calibri"/>
        <family val="2"/>
      </rPr>
      <t>Hébergement et restauration</t>
    </r>
  </si>
  <si>
    <r>
      <rPr>
        <sz val="11"/>
        <color rgb="FF000000"/>
        <rFont val="Calibri"/>
        <family val="2"/>
      </rPr>
      <t>Servicios de alojamiento y alimentación</t>
    </r>
  </si>
  <si>
    <t>Gastgewerbe/Beherbergung und Gastronomie</t>
  </si>
  <si>
    <t>住宿及餐饮服务活动</t>
  </si>
  <si>
    <t>宿泊施設と食品サービスの活動</t>
  </si>
  <si>
    <r>
      <rPr>
        <sz val="11"/>
        <color theme="1"/>
        <rFont val="Calibri"/>
        <family val="2"/>
      </rPr>
      <t>Atividades de alojamento e restauração</t>
    </r>
  </si>
  <si>
    <t>Agriculture, forestries, and fishing</t>
  </si>
  <si>
    <r>
      <rPr>
        <sz val="11"/>
        <color theme="1"/>
        <rFont val="Calibri"/>
        <family val="2"/>
      </rPr>
      <t>Agriculture, foresterie et pêche</t>
    </r>
  </si>
  <si>
    <r>
      <rPr>
        <sz val="11"/>
        <color rgb="FF000000"/>
        <rFont val="Calibri"/>
        <family val="2"/>
      </rPr>
      <t>Agricultura, forestación y pesca</t>
    </r>
  </si>
  <si>
    <t>Land- und Forstwirtschaft und Fischerei</t>
  </si>
  <si>
    <t>农业、林业和渔业</t>
  </si>
  <si>
    <t>農林水産業</t>
  </si>
  <si>
    <r>
      <rPr>
        <sz val="11"/>
        <color theme="1"/>
        <rFont val="Calibri"/>
        <family val="2"/>
      </rPr>
      <t>Agricultura, silvicultura e pescas</t>
    </r>
  </si>
  <si>
    <t>Begging</t>
  </si>
  <si>
    <r>
      <rPr>
        <sz val="11"/>
        <color theme="1"/>
        <rFont val="Calibri"/>
        <family val="2"/>
      </rPr>
      <t>Mendicité</t>
    </r>
  </si>
  <si>
    <r>
      <rPr>
        <sz val="11"/>
        <color rgb="FF000000"/>
        <rFont val="Calibri"/>
        <family val="2"/>
      </rPr>
      <t>Mendicidad</t>
    </r>
  </si>
  <si>
    <t>Betteln</t>
  </si>
  <si>
    <t>乞讨</t>
  </si>
  <si>
    <t>物乞い</t>
  </si>
  <si>
    <r>
      <rPr>
        <sz val="11"/>
        <color theme="1"/>
        <rFont val="Calibri"/>
        <family val="2"/>
      </rPr>
      <t>Mendicidade</t>
    </r>
  </si>
  <si>
    <t>Construction</t>
  </si>
  <si>
    <t>Construcción</t>
  </si>
  <si>
    <t>Baugewerbe</t>
  </si>
  <si>
    <t>建筑业</t>
  </si>
  <si>
    <t>建設</t>
  </si>
  <si>
    <t>Construção</t>
  </si>
  <si>
    <t>Domestic work</t>
  </si>
  <si>
    <r>
      <rPr>
        <sz val="11"/>
        <color theme="1"/>
        <rFont val="Calibri"/>
        <family val="2"/>
      </rPr>
      <t>Travail domestique</t>
    </r>
  </si>
  <si>
    <r>
      <rPr>
        <sz val="11"/>
        <color rgb="FF000000"/>
        <rFont val="Calibri"/>
        <family val="2"/>
      </rPr>
      <t>Trabajo doméstico</t>
    </r>
  </si>
  <si>
    <t>Beschäftigung im Haushalt</t>
  </si>
  <si>
    <t>家务工作</t>
  </si>
  <si>
    <r>
      <rPr>
        <sz val="11"/>
        <color theme="1"/>
        <rFont val="Calibri"/>
        <family val="2"/>
      </rPr>
      <t>Trabalho doméstico</t>
    </r>
  </si>
  <si>
    <t>Healthcare services</t>
  </si>
  <si>
    <r>
      <rPr>
        <sz val="11"/>
        <color theme="1"/>
        <rFont val="Calibri"/>
        <family val="2"/>
      </rPr>
      <t xml:space="preserve">Services de santé : </t>
    </r>
  </si>
  <si>
    <t>Servicios sanitarios</t>
  </si>
  <si>
    <t>Gesundheitsdienste</t>
  </si>
  <si>
    <t>医疗服务</t>
  </si>
  <si>
    <t>医療サービス</t>
  </si>
  <si>
    <t>Serviços de cuidados de saúde</t>
  </si>
  <si>
    <t>IT services &amp; software</t>
  </si>
  <si>
    <t>Services informatiques et logiciels :</t>
  </si>
  <si>
    <t>Servicios de TI y software</t>
  </si>
  <si>
    <t>IT-Dienste und Software</t>
  </si>
  <si>
    <t>IT服务和软件</t>
  </si>
  <si>
    <t>ITサービスとソフトウェア</t>
  </si>
  <si>
    <t>Serviços de TI e software</t>
  </si>
  <si>
    <t>Maintenance and repair of motor vehicles</t>
  </si>
  <si>
    <t>Entretien et réparation de véhicules à moteur</t>
  </si>
  <si>
    <t>Mantenimiento y reparación de vehículos de motor</t>
  </si>
  <si>
    <t>Instandhaltung und Reparatur von Kraftwagen</t>
  </si>
  <si>
    <t>机动车辆的保养和维修</t>
  </si>
  <si>
    <t>自動車の整備・修理</t>
  </si>
  <si>
    <t>Manutenção e reparação de veículos motorizados</t>
  </si>
  <si>
    <r>
      <rPr>
        <sz val="11"/>
        <color theme="1"/>
        <rFont val="Calibri"/>
        <family val="2"/>
      </rPr>
      <t>Fabrication</t>
    </r>
  </si>
  <si>
    <r>
      <rPr>
        <sz val="11"/>
        <color rgb="FF000000"/>
        <rFont val="Calibri"/>
        <family val="2"/>
      </rPr>
      <t>Manufactura</t>
    </r>
  </si>
  <si>
    <t>Fertigung</t>
  </si>
  <si>
    <t>制造</t>
  </si>
  <si>
    <t>製造</t>
  </si>
  <si>
    <r>
      <rPr>
        <sz val="11"/>
        <color theme="1"/>
        <rFont val="Calibri"/>
        <family val="2"/>
      </rPr>
      <t>Fabrico</t>
    </r>
  </si>
  <si>
    <t>Mining and quarrying</t>
  </si>
  <si>
    <r>
      <rPr>
        <sz val="11"/>
        <color theme="1"/>
        <rFont val="Calibri"/>
        <family val="2"/>
      </rPr>
      <t>Mines et carrières</t>
    </r>
  </si>
  <si>
    <r>
      <rPr>
        <sz val="11"/>
        <color rgb="FF000000"/>
        <rFont val="Calibri"/>
        <family val="2"/>
      </rPr>
      <t>Minería y canteras</t>
    </r>
  </si>
  <si>
    <t>Bergbau und Gewinnung von Steinen und Erden</t>
  </si>
  <si>
    <t>采矿和采石</t>
  </si>
  <si>
    <t>鉱業・採石業</t>
  </si>
  <si>
    <t>Setor mineira e exploração de pedreiras</t>
  </si>
  <si>
    <t>Personal services</t>
  </si>
  <si>
    <r>
      <rPr>
        <sz val="11"/>
        <color theme="1"/>
        <rFont val="Calibri"/>
        <family val="2"/>
      </rPr>
      <t>Services aux particuliers</t>
    </r>
  </si>
  <si>
    <r>
      <rPr>
        <sz val="11"/>
        <color rgb="FF000000"/>
        <rFont val="Calibri"/>
        <family val="2"/>
      </rPr>
      <t>Servicios personales</t>
    </r>
  </si>
  <si>
    <t>Personaldienste</t>
  </si>
  <si>
    <t>个人服务</t>
  </si>
  <si>
    <t>個人的サービス</t>
  </si>
  <si>
    <r>
      <rPr>
        <sz val="11"/>
        <color theme="1"/>
        <rFont val="Calibri"/>
        <family val="2"/>
      </rPr>
      <t>Serviços pessoais</t>
    </r>
  </si>
  <si>
    <t>Transportation</t>
  </si>
  <si>
    <t>Transport</t>
  </si>
  <si>
    <t>Transporte</t>
  </si>
  <si>
    <t>运输</t>
  </si>
  <si>
    <t>運輸</t>
  </si>
  <si>
    <t xml:space="preserve">Wholesale and trade 
</t>
  </si>
  <si>
    <r>
      <rPr>
        <sz val="11"/>
        <color theme="1"/>
        <rFont val="Calibri"/>
        <family val="2"/>
      </rPr>
      <t>Commerce de gros</t>
    </r>
  </si>
  <si>
    <r>
      <rPr>
        <sz val="11"/>
        <color rgb="FF000000"/>
        <rFont val="Calibri"/>
        <family val="2"/>
      </rPr>
      <t>Comercio mayorista y minorista</t>
    </r>
  </si>
  <si>
    <t>Groß- und Einzelhandel</t>
  </si>
  <si>
    <t>批发和贸易</t>
  </si>
  <si>
    <t>卸売・商売</t>
  </si>
  <si>
    <r>
      <rPr>
        <sz val="11"/>
        <color theme="1"/>
        <rFont val="Calibri"/>
        <family val="2"/>
      </rPr>
      <t>Vendas a retalho e comércio</t>
    </r>
  </si>
  <si>
    <t xml:space="preserve"># Question </t>
  </si>
  <si>
    <t># Pregunta</t>
  </si>
  <si>
    <t xml:space="preserve"># Frage    </t>
  </si>
  <si>
    <t># Sous-questions</t>
  </si>
  <si>
    <t># Subpregunta</t>
  </si>
  <si>
    <t># Unterfrage</t>
  </si>
  <si>
    <t>#子问题</t>
  </si>
  <si>
    <t># サブ・クエスチョン</t>
  </si>
  <si>
    <t>Required Field</t>
  </si>
  <si>
    <t>Champ obligatoire</t>
  </si>
  <si>
    <t>Campo requerido</t>
  </si>
  <si>
    <t>Erforderliches Feld</t>
  </si>
  <si>
    <t>必填区域</t>
  </si>
  <si>
    <t>必須フィールド</t>
  </si>
  <si>
    <t>Campo obrigatório n.º</t>
  </si>
  <si>
    <t>Response Provided</t>
  </si>
  <si>
    <t>Réponse apportée</t>
  </si>
  <si>
    <t>Respuesta brindada</t>
  </si>
  <si>
    <t>Bereitgestellte Antwort</t>
  </si>
  <si>
    <t>提供的回答</t>
  </si>
  <si>
    <t>回答が提供されました</t>
  </si>
  <si>
    <t>Resposta indicada</t>
  </si>
  <si>
    <t xml:space="preserve">URL or File Selected </t>
  </si>
  <si>
    <t xml:space="preserve">URL ou fichier sélectionné </t>
  </si>
  <si>
    <t>URL o archivo seleccionado</t>
  </si>
  <si>
    <t xml:space="preserve">Ausgewählte URL oder Datei </t>
  </si>
  <si>
    <t>所选的URL或文件</t>
  </si>
  <si>
    <t>URLまたはファイルが選択されました</t>
  </si>
  <si>
    <t xml:space="preserve">URL ou ficheiro selecionado </t>
  </si>
  <si>
    <t xml:space="preserve">URL Provided </t>
  </si>
  <si>
    <t xml:space="preserve">URL fournie </t>
  </si>
  <si>
    <t>URL provisto</t>
  </si>
  <si>
    <t xml:space="preserve">Bereitgestellte URL </t>
  </si>
  <si>
    <t>所提供的URL</t>
  </si>
  <si>
    <t>URLが提供されました</t>
  </si>
  <si>
    <t xml:space="preserve">URL indicado </t>
  </si>
  <si>
    <t>Go to Question</t>
  </si>
  <si>
    <t>Aller à la question</t>
  </si>
  <si>
    <t>Ir a Pregunta</t>
  </si>
  <si>
    <t>Zur Frage gehen</t>
  </si>
  <si>
    <t>转到问题</t>
  </si>
  <si>
    <t>質問に移動</t>
  </si>
  <si>
    <t>Ir para a questão</t>
  </si>
  <si>
    <t>Notes</t>
  </si>
  <si>
    <t>Remarques</t>
  </si>
  <si>
    <t>Notas</t>
  </si>
  <si>
    <t>Anmerkungen</t>
  </si>
  <si>
    <t>备注</t>
  </si>
  <si>
    <t>注記</t>
  </si>
  <si>
    <t xml:space="preserve">Number of Questions to be Completed </t>
  </si>
  <si>
    <t xml:space="preserve">Nombre de questions à compléter </t>
  </si>
  <si>
    <t>Número de Preguntas a completar</t>
  </si>
  <si>
    <t xml:space="preserve">Anzahl der auszufüllenden Fragen </t>
  </si>
  <si>
    <t>待完成的问题数量</t>
  </si>
  <si>
    <t>回答する質問数</t>
  </si>
  <si>
    <t xml:space="preserve">Número de questões a serem respondidas </t>
  </si>
  <si>
    <t>Countries Selected</t>
  </si>
  <si>
    <t>Pays sélectionnés</t>
  </si>
  <si>
    <t>Países seleccionados</t>
  </si>
  <si>
    <r>
      <rPr>
        <sz val="11"/>
        <color theme="1"/>
        <rFont val="Calibri"/>
        <family val="2"/>
      </rPr>
      <t>Ausgewählte Länder</t>
    </r>
  </si>
  <si>
    <t>已选国家</t>
  </si>
  <si>
    <t>選択した国</t>
  </si>
  <si>
    <r>
      <rPr>
        <sz val="11"/>
        <color indexed="8"/>
        <rFont val="Calibri"/>
        <family val="2"/>
      </rPr>
      <t>Países selecionados</t>
    </r>
  </si>
  <si>
    <t>Industries Selected</t>
  </si>
  <si>
    <t>Secteurs sélectionnés</t>
  </si>
  <si>
    <t>Industrias seleccionadas</t>
  </si>
  <si>
    <r>
      <rPr>
        <sz val="11"/>
        <color theme="1"/>
        <rFont val="Calibri"/>
        <family val="2"/>
      </rPr>
      <t>Ausgewählte Branchen</t>
    </r>
  </si>
  <si>
    <t>已选行业</t>
  </si>
  <si>
    <t>選択した産業</t>
  </si>
  <si>
    <t>Setores selecionadas</t>
  </si>
  <si>
    <t>Is the phone number you entered correct?</t>
  </si>
  <si>
    <t>Le numéro de téléphone que vous avez saisi est-il correct ?</t>
  </si>
  <si>
    <t>¿El número telefónico ingresado es correcto?</t>
  </si>
  <si>
    <t>Ist die von Ihnen eingegebene Telefonnummer korrekt?</t>
  </si>
  <si>
    <t>您输入的电话号码是否正确？</t>
  </si>
  <si>
    <t>入力した電話番号は正確ですか。</t>
  </si>
  <si>
    <r>
      <rPr>
        <sz val="11"/>
        <color indexed="8"/>
        <rFont val="Calibri"/>
        <family val="2"/>
      </rPr>
      <t>O número de telefone que introduziu está correto?</t>
    </r>
  </si>
  <si>
    <t>Instructions:
The 'Review' Tab allows you to quickly identify missing fields within the STRT and check your responses prior to submission.
In the 'Required Field' column, green-colored cells indicate the question is complete, red-colored cells indicate the question is incomplete.
If a question is colored red, refer to the 'Notes' column for further information on what is needed to complete the question.
Refer to the 'Number of Questions to Be Completed' cell (top right corner) for the total number of incomplete questions remaining.
For quick access to questions, click the link located in the 'Go to Question' column to navigate back to a specific question in the 'Declaration' Tab.</t>
  </si>
  <si>
    <t>Consignes :
L’onglet Révision vous permet d'identifier rapidement les champs manquants dans le STRT et de vérifier vos réponses avant la soumission.
Dans la colonne « Champ obligatoire », les cellules de couleur verte indiquent que la question est terminée tandis que les cellules de couleur rouge indiquent que la question est incomplète.
Si une question est en rouge, reportez-vous à la colonne « Remarques » pour savoir ce qui manque à votre réponse.
Reportez-vous à la cellule « Nombre de questions à compléter » (coin supérieur droit) pour obtenir le nombre total de questions incomplètes restantes.
Pour accéder rapidement aux questions, cliquez sur le lien situé dans la colonne « Aller à la question » pour revenir à une question spécifique dans l'onglet Déclaration.</t>
  </si>
  <si>
    <t xml:space="preserve">Instrucciones:
La pestaña Revisión le permite identificar rápidamente los campos faltantes dentro de la STRT y revisar sus respuestas antes del envío.
En la columna "Campo requerido", las celdas de color verde indican que la pregunta se completó, y las celdas en rojo indican que la pregunta está incompleta.
Si una pregunta está en rojo, consulte la columna "Notas" por más información acerca de qué es necesario para completar la pregunta.
Consulte la celda "Número de pregunta a completar" (esquina superior derecha) para ver el número total de preguntas incompletas restantes.
Para un rápido acceso a las preguntas, haga clic en el vínculo ubicado en la columna "Ir a Pregunta" para volver a una pregunta específica en la pestaña de Declaración.
</t>
  </si>
  <si>
    <t>Anweisungen:
Mit dem Reiter „Überprüfung“ können Sie schnell fehlende Felder innerhalb der STRT erkennen und Ihre Antworten vor dem Einreichen überprüfen.
In der Spalte „Erforderliches Feld“ zeigen die grün unterlegten Zellen vollständig beantwortete Fragen und die rot unterlegten unvollständig beantwortete Fragen an.
Ist eine Frage rot unterlegt, finden Sie in der Spalte „Anmerkungen“ weitere Informationen darüber, was zum Ausfüllen der Frage erforderlich ist.
Werfen Sie einen Blick auf die Zelle „Anzahl der auszufüllenden Fragen“ (rechts oben) für die Gesamtanzahl der verbleibenden, noch auszufüllenden Fragen.
Für einen schnellen Zugriff auf Fragen klicken Sie auf den Link in der Spalte „Zur Frage gehen“, um zu einer bestimmten Frage im Reiter „Deklaration“ zurückzukehren.</t>
  </si>
  <si>
    <t xml:space="preserve">说明：
查看选项卡让您快速找出STRT中未填写的区域，并在提交前检查您的回答。
在“必答区域”一栏，绿色格表示问题回答完整，红色格表示问题回答不完整。
如果一个问题显示为红色，查看“备注”栏了解完成回答所需的更多信息。
查看“待完成的问题数量”格（右上角）了解未完成问题的总数。
快速转到问题，点击“转到问题”栏的链接返回声明选项卡中的具体问题。
</t>
  </si>
  <si>
    <t>指示：
[レビュー] タブでは、STRTの中で完了していないフィールドを素早く見つけ、提出前に回答を確認することができます。
「必須フィールド」欄の緑色のセルは、質問に回答済み、赤色のセルは回答が完了していないことを示しています。
質問が赤色になっている場合は、[注記] 欄に質問の回答を完了するには何が必要か記載されていますので、その詳細をご覧ください。
[回答する質問数] セル（右上隅）にはまだ回答が完了していない質問の合計数が記載されます。
質問に素早くアクセスするには、[質問に移動] 欄のリンクをクリックし、[開示] タブの特定の質問に戻ります。</t>
  </si>
  <si>
    <t xml:space="preserve">Instruções:
O separador "Rever" permite-lhe identificar rapidamente campos em falta no STRT e verificar as suas respostas antes do envio.
Na coluna "Campo obrigatório", as células de cor verde indicam questões que foram respondidas, as células de cor vermelha indicam questões por responder.
Se uma questão tiver a cor vermelha, consulte a coluna "Notas" para obter mais informações sobre o que é necessário para completar a questão.
Consulte a célula "Número de questões a serem respondidas" (canto superior direito) para ficar a saber qual o número total de questões que continuam incompletas.
Para rápido acesso às questões, clique na hiperligação localizada na coluna "Ir para a questão" para voltar a uma questão específica no separador "Declaração".  </t>
  </si>
  <si>
    <t>Is the email address you entered correct?</t>
  </si>
  <si>
    <t>L'adresse e-mail que vous avez saisie est-elle correcte ?</t>
  </si>
  <si>
    <t>¿Es correcta la dirección de correo electrónico que ingresó?</t>
  </si>
  <si>
    <t>Ist die von Ihnen eingegebene E-Mail-Adresse korrekt?</t>
  </si>
  <si>
    <t>您输入的电子邮件地址是否正确？</t>
  </si>
  <si>
    <t>入力したメールアドレスは正確ですか。</t>
  </si>
  <si>
    <t>O endereço de e-mail que introduziu está correto?</t>
  </si>
  <si>
    <t>Have you selected the countries your organization operates in on the 'Countries' tab?</t>
  </si>
  <si>
    <t>Avez-vous sélectionné les pays dans lesquels votre organisation opère dans l'onglet « Pays » ?</t>
  </si>
  <si>
    <t>¿Ha seleccionado los países en los que opera su organización en la pestaña "Países"?</t>
  </si>
  <si>
    <t>Haben Sie die Länder im Reiter „Länder“ ausgewählt, in denen Ihr Organisation tätig ist?</t>
  </si>
  <si>
    <t>您是否在‘国家’选项卡上选择您公司的经营所在国？</t>
  </si>
  <si>
    <t>[国] タブで、貴社が操業している国を選択しましたか。</t>
  </si>
  <si>
    <t>Selecionou os países em que a sua organização opera no separador "Países"?</t>
  </si>
  <si>
    <t>Have you selected the sectors any of your suppliers operate in on the 'Sectoral tab?</t>
  </si>
  <si>
    <t>Avez-vous sélectionné les secteurs dans lesquels vos fournisseurs opèrent dans l'onglet « Secteurs » ?</t>
  </si>
  <si>
    <t>¿Ha seleccionado los sectores en las que opera cualquiera de sus proveedores en la pestaña "Sectores"?</t>
  </si>
  <si>
    <t>Haben Sie die Branchen im Reiter „Branchen“ ausgewählt, in denen Ihre Lieferanten tätig sind?</t>
  </si>
  <si>
    <t>您是否在‘部门’选项卡上选择您公司的任意供应商经营的行业？</t>
  </si>
  <si>
    <t>[産業] タブで、サプライヤーが操業している産業を選択しましたか。</t>
  </si>
  <si>
    <t>Selecionou as Setores em que qualquer um dos vossos fornecedores opera no separador "Setores"?</t>
  </si>
  <si>
    <t>Have you selected the provinces or cities your organizations operate in on the 'Chinese Provinces and Cities' tab?</t>
  </si>
  <si>
    <t>Avez vous sélectionné les provinces ou les villes ou votre entreprise opère, dans l'onglet "provinces et villes chinoise"</t>
  </si>
  <si>
    <t>¿Ha seleccionado las provincias o ciudades en las que opera su organización en la pestaña "Provincias y ciudades chinas"?</t>
  </si>
  <si>
    <t>Haben Sie die Provinzen oder Städte, in denen Ihre Organisation tätig ist, auf dem Reiter "Chinesische Provinzen und Städte" ausgewählt?</t>
  </si>
  <si>
    <t>您是否在‘国家’选项卡上选择您公司的经营所在省或市？</t>
  </si>
  <si>
    <t>[中国の省と都市]タブで、貴社の組織が活動している省や都市を選択しましたか？</t>
  </si>
  <si>
    <t>Foi selecionado os países em que a sua organização opera na Aba " "Países"?</t>
  </si>
  <si>
    <t>Enter Response</t>
  </si>
  <si>
    <t>Saisir la réponse</t>
  </si>
  <si>
    <t>Ingresar respuesta</t>
  </si>
  <si>
    <t>Antwort eingeben</t>
  </si>
  <si>
    <t>输入回答</t>
  </si>
  <si>
    <t>回答を入力</t>
  </si>
  <si>
    <t>Introduzir resposta</t>
  </si>
  <si>
    <t>None Selected</t>
  </si>
  <si>
    <t>Aucune sélection</t>
  </si>
  <si>
    <t>Ninguna seleccionada</t>
  </si>
  <si>
    <t>Nichts ausgewählt</t>
  </si>
  <si>
    <t>未选择</t>
  </si>
  <si>
    <t>選択されていない</t>
  </si>
  <si>
    <t>Nenhum selecionado</t>
  </si>
  <si>
    <t xml:space="preserve">For the 'Glossary' tab: </t>
  </si>
  <si>
    <t xml:space="preserve">Pour l’onglet Glossaire : </t>
  </si>
  <si>
    <t>Para la pestaña "Glosario":</t>
  </si>
  <si>
    <t xml:space="preserve">Für den Reiter „Glossar“: </t>
  </si>
  <si>
    <t>关于‘词汇’选项卡：</t>
  </si>
  <si>
    <t>[用語] タブでは：</t>
  </si>
  <si>
    <t xml:space="preserve">Para o separador "Glossário": </t>
  </si>
  <si>
    <t xml:space="preserve">Please consult glossary below for definitions and explanations of key terms and concepts referred to within the STRT. </t>
  </si>
  <si>
    <t xml:space="preserve">Veuillez consulter le glossaire ci-dessous pour connaître les définitions et les explications des termes et concepts clés mentionnés dans le STRT. </t>
  </si>
  <si>
    <t>Por favor, consulte el glosario a continuación para obtener definiciones y explicaciones de términos y conceptos clave a los que se hace referencia dentro de la STRT.</t>
  </si>
  <si>
    <t xml:space="preserve">Bitte konsultieren Sie den nachfolgenden Glossar zu Definitionen und Erläuterungen von wichtigen Begriffen und Konzepten, auf die sich in der STRT bezogen wird. </t>
  </si>
  <si>
    <t>请查看下列词汇表了解STRT涉及的关键术语和概念的定义和解释。</t>
  </si>
  <si>
    <t>下記には、STRT内で使用されている主要な用語と概念に関する定義と説明が記載されていますので、ご参照ください。</t>
  </si>
  <si>
    <t xml:space="preserve">Consulte o glossário abaixo para ficar a par da definição e explicação de termos e conceitos essenciais referidos no STRT. </t>
  </si>
  <si>
    <t>Term</t>
  </si>
  <si>
    <t>Terme</t>
  </si>
  <si>
    <t>Término</t>
  </si>
  <si>
    <t>Begriff</t>
  </si>
  <si>
    <t>术语</t>
  </si>
  <si>
    <t>用語</t>
  </si>
  <si>
    <t>Termo</t>
  </si>
  <si>
    <t>Åpenhetsloven (Norwegian Transparency Act)</t>
  </si>
  <si>
    <t>Åpenhetsloven (loi norvégienne sur la transparence)</t>
  </si>
  <si>
    <t>Åpenhetsloven ((Ley de transparencia de Noruega)</t>
  </si>
  <si>
    <t>Åpenhetsloven (Norwegisches Transparenzgesetz)</t>
  </si>
  <si>
    <t>Åpenhetsloven（《挪威透明度法》）</t>
  </si>
  <si>
    <t>Åpenhetsloven（ノルウェー透明性法）</t>
  </si>
  <si>
    <t>Åpenhetsloven (lei norueguesa sobre transparência)</t>
  </si>
  <si>
    <t>Agent</t>
  </si>
  <si>
    <t>Agente</t>
  </si>
  <si>
    <t>Vertreter</t>
  </si>
  <si>
    <t>代理人</t>
  </si>
  <si>
    <t>Article 964 of the Swiss Code of Obligations (Obligationenrecht)</t>
  </si>
  <si>
    <t>Article 964 du Code suisse des obligations (Obligationenrecht)</t>
  </si>
  <si>
    <t>Artículo 964 del Código de Obligaciones Suizo (Obligationenrecht)</t>
  </si>
  <si>
    <t>Artikel 964 des Schweizerischen Obligationenrechts (Obligationenrecht)</t>
  </si>
  <si>
    <t>《瑞士债务法》（Obligationenrecht）第 964 条</t>
  </si>
  <si>
    <t>スイス債権法（Obligationenrecht）第964条</t>
  </si>
  <si>
    <t>Artigo 964 do Código Suíço de Obrigações</t>
  </si>
  <si>
    <t>Australia Modern Slavery Act</t>
  </si>
  <si>
    <t>Loi australienne sur l'esclavage moderne (« Australia Modern Slavery Act ») :</t>
  </si>
  <si>
    <t>Ley de esclavitud moderna de Australia:</t>
  </si>
  <si>
    <t>Australien Modern Slavery Act:</t>
  </si>
  <si>
    <t>《澳大利亚现代奴隶制法案》（Australia Modern Slavery Act）：</t>
  </si>
  <si>
    <t>Australia Modern Slavery Act（オーストラリア現代奴隷法）：</t>
  </si>
  <si>
    <t>Lei Sobre Escravatura Moderna da Austrália:</t>
  </si>
  <si>
    <t>Authorizing person</t>
  </si>
  <si>
    <t>Personne autorisée</t>
  </si>
  <si>
    <t>Persona autorizante</t>
  </si>
  <si>
    <t>Autorisierende Person</t>
  </si>
  <si>
    <t>授权人</t>
  </si>
  <si>
    <t>正式代表者</t>
  </si>
  <si>
    <t>Pessoa que autoriza</t>
  </si>
  <si>
    <t>California Transparency in Supply Chains Act</t>
  </si>
  <si>
    <t>Loi sur la transparence des chaînes d'approvisionnement en Californie (« California Transparency in Supply Chains Act »)</t>
  </si>
  <si>
    <t>Ley sobre Transparencia en las cadenas de suministro de California</t>
  </si>
  <si>
    <t>„California Transparency in Supply Chains Act“ (Gesetz von Kalifornien zur Transparenz in den Lieferketten)</t>
  </si>
  <si>
    <t>《加利福尼亚州供应链透明度法》</t>
  </si>
  <si>
    <t>California Transparency in Supply Chains Act（カリフォルニア州サプライチェーン透明法）</t>
  </si>
  <si>
    <t>California Transparency in Supply Chains Act (Lei do Estado da Califórnia sobre Transparência em Cadeias Logísticas)</t>
  </si>
  <si>
    <t>Canada Customs Tariff Act</t>
  </si>
  <si>
    <t>Loi canadienne sur le tarif des douanes (Canada Customs Tariff Act) :</t>
  </si>
  <si>
    <t>Ley de Aranceles Aduaneros de Canadá:</t>
  </si>
  <si>
    <t>Kanadisches Zolltarifgesetz:</t>
  </si>
  <si>
    <t>加拿大《海关关税法》：</t>
  </si>
  <si>
    <t>カナダ関税法：</t>
  </si>
  <si>
    <t>Canada Customs Tariff Act:</t>
  </si>
  <si>
    <t>Child labor</t>
  </si>
  <si>
    <t>Travail des enfants</t>
  </si>
  <si>
    <t>Trabajo infantil</t>
  </si>
  <si>
    <t>Kinderarbeit</t>
  </si>
  <si>
    <t>童工</t>
  </si>
  <si>
    <t>児童労働</t>
  </si>
  <si>
    <t>Trabalho infantil</t>
  </si>
  <si>
    <t>Commercial sex act</t>
  </si>
  <si>
    <t>Prostitution</t>
  </si>
  <si>
    <t>Acto sexual comercial</t>
  </si>
  <si>
    <t>Gewerbsmäßige sexuelle Handlungen</t>
  </si>
  <si>
    <t>商业性行为</t>
  </si>
  <si>
    <t>商業的性行為</t>
  </si>
  <si>
    <t>Serviços de sexo remunerado</t>
  </si>
  <si>
    <t>Countering America's Adversaries Through Sanctions Act (CAATSA)</t>
  </si>
  <si>
    <t>Loi CAATSA (« Counter America's Adversaries Through Sanctions Act » ou « Contrer les ennemis des États-Unis par le biais des sanctions »)</t>
  </si>
  <si>
    <t>Ley de sanciones contra los adversarios de los Estados Unidos (CAATSA)</t>
  </si>
  <si>
    <t>Countering America's Adversaries Through Sanctions Act (CAATSA; Bekämpfung von Amerikas Gegnern durch das Sanktionsgesetz)</t>
  </si>
  <si>
    <t>《以制裁反击美国敌人法案》（CAATSA）</t>
  </si>
  <si>
    <t>敵対者に対する制裁措置法（Countering America's Adversaries Through Sanctions Act、CAATSA）</t>
  </si>
  <si>
    <t>"Countering America's Adversaries Through Sanctions Act" (CAATSA) (Lei de Combate aos Adversários da América Através de Sanções)</t>
  </si>
  <si>
    <t>Debt bondage</t>
  </si>
  <si>
    <t>Servitude pour dettes</t>
  </si>
  <si>
    <t>Servidumbre por deudas</t>
  </si>
  <si>
    <t>Schuldknechtschaft</t>
  </si>
  <si>
    <t>债役</t>
  </si>
  <si>
    <t>債務奴隷</t>
  </si>
  <si>
    <t>Servidão por dívidas</t>
  </si>
  <si>
    <t>Direct supply chain</t>
  </si>
  <si>
    <t>Chaîne d'approvisionnement directe</t>
  </si>
  <si>
    <t>Cadena de suministro directa</t>
  </si>
  <si>
    <t>Direkte Lieferkette</t>
  </si>
  <si>
    <t>直接供应链</t>
  </si>
  <si>
    <t>直接サプライチェーン</t>
  </si>
  <si>
    <t>Cadeia logística direta</t>
  </si>
  <si>
    <t>家事</t>
  </si>
  <si>
    <t>Due Diligence</t>
  </si>
  <si>
    <t>La diligence raisonnable </t>
  </si>
  <si>
    <t>Diligencia debida</t>
  </si>
  <si>
    <t>Sorgfaltspflicht</t>
  </si>
  <si>
    <t>尽职调查</t>
  </si>
  <si>
    <t>デューデリジェンス</t>
  </si>
  <si>
    <t>Devida diligência</t>
  </si>
  <si>
    <t>Electrical products manufacturing</t>
  </si>
  <si>
    <t>Fabrication de produits électriques</t>
  </si>
  <si>
    <t>Fabricación de productos eléctricos</t>
  </si>
  <si>
    <t>Fertigung von Elektronikprodukten</t>
  </si>
  <si>
    <t>电子产品制造</t>
  </si>
  <si>
    <t>電子電気製品製造</t>
  </si>
  <si>
    <t>Fabrico de produtos elétricos</t>
  </si>
  <si>
    <t>Extractives / mining and basic metal production</t>
  </si>
  <si>
    <t>Industries extractives/Extraction et Production de métaux de base</t>
  </si>
  <si>
    <t>Extracción/minería y producción metalúrgica básica</t>
  </si>
  <si>
    <t>Rohstoffe/Bergbau und Produktion von Grundmetallen</t>
  </si>
  <si>
    <t>采矿与基本金属生产</t>
  </si>
  <si>
    <t>採取・採鉱・金属基礎生産</t>
  </si>
  <si>
    <t>Extração/mineração e produção metalúrgica básica</t>
  </si>
  <si>
    <t>Fishing and aquaculture</t>
  </si>
  <si>
    <t>Pêche et aquaculture</t>
  </si>
  <si>
    <t>Pesca y acuacultura</t>
  </si>
  <si>
    <t>Fischerei und Aquakultur</t>
  </si>
  <si>
    <t>渔业与水产养殖</t>
  </si>
  <si>
    <t>漁業・水産養殖</t>
  </si>
  <si>
    <t>Pescas e aquicultura</t>
  </si>
  <si>
    <t>Forced labor</t>
  </si>
  <si>
    <t>Travail forcé</t>
  </si>
  <si>
    <t>Trabajo forzado</t>
  </si>
  <si>
    <t>Zwangsarbeit</t>
  </si>
  <si>
    <t>强制劳动</t>
  </si>
  <si>
    <t>強制労働</t>
  </si>
  <si>
    <t>Trabalho forçado</t>
  </si>
  <si>
    <t>Forestry</t>
  </si>
  <si>
    <t>Foresterie</t>
  </si>
  <si>
    <t>Forestación</t>
  </si>
  <si>
    <t>Forstwirtschaft</t>
  </si>
  <si>
    <t>林业</t>
  </si>
  <si>
    <t>林業</t>
  </si>
  <si>
    <t>Silvicultura</t>
  </si>
  <si>
    <t>French Loi relative au devoir de vigilance</t>
  </si>
  <si>
    <t>Lei francesa relativa ao dever de vigilância</t>
  </si>
  <si>
    <t>Das französische Loi relative au devoir de vigilance</t>
  </si>
  <si>
    <t>法国尽职调查法</t>
  </si>
  <si>
    <r>
      <rPr>
        <sz val="11"/>
        <color theme="1"/>
        <rFont val="Calibri"/>
        <family val="2"/>
      </rPr>
      <t>Lei francesa relativa ao dever de vigilância:</t>
    </r>
  </si>
  <si>
    <t>Healthcare Services</t>
  </si>
  <si>
    <t>Santé</t>
  </si>
  <si>
    <t>Salud</t>
  </si>
  <si>
    <t>Gesundheitswesen</t>
  </si>
  <si>
    <t>医疗报警</t>
  </si>
  <si>
    <t>医療</t>
  </si>
  <si>
    <t>Cuidados de saúde</t>
  </si>
  <si>
    <t>Hospitality</t>
  </si>
  <si>
    <t>Hôtellerie</t>
  </si>
  <si>
    <t>Turismo</t>
  </si>
  <si>
    <t>Gastgewerbe</t>
  </si>
  <si>
    <t>观光服务业</t>
  </si>
  <si>
    <t>ホスピタリティ</t>
  </si>
  <si>
    <t>Restauração</t>
  </si>
  <si>
    <t>Housekeeping / facilities operation</t>
  </si>
  <si>
    <t>Entretien/Maintenance</t>
  </si>
  <si>
    <t>Limpieza/mantenimiento de establecimientos</t>
  </si>
  <si>
    <t>Hauswirtschaft/Betrieb von Anlagen</t>
  </si>
  <si>
    <t>管家/设施运行</t>
  </si>
  <si>
    <t>清掃・施設サービス業</t>
  </si>
  <si>
    <t>Serviços domésticos/exploração de instalações</t>
  </si>
  <si>
    <t>Housing provided or arranged</t>
  </si>
  <si>
    <t>Logement fourni ou hébergement organisé</t>
  </si>
  <si>
    <t>Alojamiento provisto o dispuesto</t>
  </si>
  <si>
    <t>Bereitgestellte oder arrangierte Unterbringung</t>
  </si>
  <si>
    <t>提供或安排的住宿</t>
  </si>
  <si>
    <t>提供または手配した宿泊施設</t>
  </si>
  <si>
    <t>Oferta ou disponibilização de alojamento</t>
  </si>
  <si>
    <t>Human trafficking</t>
  </si>
  <si>
    <t>Trafic d’êtres humains</t>
  </si>
  <si>
    <t>Tráfico humano</t>
  </si>
  <si>
    <t>Menschenhandel</t>
  </si>
  <si>
    <t>人口贩卖</t>
  </si>
  <si>
    <t>人身取引</t>
  </si>
  <si>
    <t>Tráfico de seres humanos</t>
  </si>
  <si>
    <t>Indirect supply chain</t>
  </si>
  <si>
    <t>Chaîne d'approvisionnement indirecte</t>
  </si>
  <si>
    <t>Cadeia logística indireta</t>
  </si>
  <si>
    <t>Indirekte Lieferkette</t>
  </si>
  <si>
    <t>间接供应链</t>
  </si>
  <si>
    <t>間接サプライチェーン</t>
  </si>
  <si>
    <t>Internal accountability standards</t>
  </si>
  <si>
    <t>Normes de responsabilisation internes</t>
  </si>
  <si>
    <t>Estándares de responsabilidad internos</t>
  </si>
  <si>
    <t>Standards der internen Rechenschaftspflicht</t>
  </si>
  <si>
    <t>内部问责标准</t>
  </si>
  <si>
    <t>内部責任基準</t>
  </si>
  <si>
    <t>Normas de responsabilização a nível interno</t>
  </si>
  <si>
    <t>IT services and software</t>
  </si>
  <si>
    <t>Labor Supply Chain</t>
  </si>
  <si>
    <t>Main d'œuvre dans la chaîne d’approvisionnement </t>
  </si>
  <si>
    <t>Cadeia logística de mão-de-obra</t>
  </si>
  <si>
    <t>Personalbeschaffungskette</t>
  </si>
  <si>
    <t>劳工供应链</t>
  </si>
  <si>
    <t>労働供給サプライチェーン</t>
  </si>
  <si>
    <t>Lieferkettensorgfaltspflichtengesetz (German Act on Corporate Due Diligence Obligations in Supply Chains)</t>
  </si>
  <si>
    <t>Lieferkettensorgfaltspflichtengesetz (loi allemande sur les obligations de diligence des entreprises dans les chaînes d'approvisionnement)</t>
  </si>
  <si>
    <t>Lieferkettensorgfaltspflichtengesetz (Ley alemana sobre las obligaciones corporativas de diligencia debida en las cadenas de suministro)</t>
  </si>
  <si>
    <t>Lieferkettensorgfaltspflichtengesetz (Gesetz über die Sorgfaltspflichten von Unternehmen in Lieferketten)</t>
  </si>
  <si>
    <t>Lieferkettensorgfaltspflichtengesetz（《德国供应链中的公司尽职调查义务法》）</t>
  </si>
  <si>
    <t>Lieferkettensorgfaltspflichtengesetz（サプライチェーンにおける企業のデューディリジェンス義務に関するドイツ法）</t>
  </si>
  <si>
    <t>Lieferkettensorgfaltspflichtengesetz (lei alemã sobre as obrigações de devidas diligências empresariais em cadeias logísticas)</t>
  </si>
  <si>
    <t>Low-skilled work</t>
  </si>
  <si>
    <t>Travail peu qualifié</t>
  </si>
  <si>
    <t>Trabajo poco calificado</t>
  </si>
  <si>
    <t>Niedrigqualifizierte Arbeit</t>
  </si>
  <si>
    <t>低技能工作</t>
  </si>
  <si>
    <t>未熟練労働</t>
  </si>
  <si>
    <t>Trabalho não qualificado</t>
  </si>
  <si>
    <t>Fabrication</t>
  </si>
  <si>
    <t>Mines et carrières</t>
  </si>
  <si>
    <r>
      <rPr>
        <sz val="11"/>
        <color theme="1"/>
        <rFont val="Calibri"/>
        <family val="2"/>
      </rPr>
      <t>Indústria mineira e exploração de pedreiras</t>
    </r>
  </si>
  <si>
    <t>Modern slavery</t>
  </si>
  <si>
    <t>Esclavage moderne</t>
  </si>
  <si>
    <t>Esclavitud moderna</t>
  </si>
  <si>
    <t>Moderne Sklaverei</t>
  </si>
  <si>
    <t>现代奴隶制</t>
  </si>
  <si>
    <t>現代奴隷</t>
  </si>
  <si>
    <t>Escravatura moderna</t>
  </si>
  <si>
    <t>Migrant worker</t>
  </si>
  <si>
    <t>Travailleur migrant</t>
  </si>
  <si>
    <t>Trabajador inmigrante</t>
  </si>
  <si>
    <t>Wanderarbeiter</t>
  </si>
  <si>
    <t>外来务工人员</t>
  </si>
  <si>
    <t>出稼ぎ労働者</t>
  </si>
  <si>
    <t>Trabalhador migrante</t>
  </si>
  <si>
    <t>Operation</t>
  </si>
  <si>
    <t>Activité </t>
  </si>
  <si>
    <t>Operación</t>
  </si>
  <si>
    <t>Betrieb</t>
  </si>
  <si>
    <t>经营地点</t>
  </si>
  <si>
    <t>拠点</t>
  </si>
  <si>
    <t>Operação</t>
  </si>
  <si>
    <t>Organization</t>
  </si>
  <si>
    <t>Organisation</t>
  </si>
  <si>
    <t>Organización</t>
  </si>
  <si>
    <t>组织</t>
  </si>
  <si>
    <t>組織</t>
  </si>
  <si>
    <t>Organização</t>
  </si>
  <si>
    <t>Organization address</t>
  </si>
  <si>
    <t xml:space="preserve">Adresse de l’organisation </t>
  </si>
  <si>
    <t>Dirección de la organización:</t>
  </si>
  <si>
    <t>Adresse des Organisations</t>
  </si>
  <si>
    <t>公司地址</t>
  </si>
  <si>
    <t>会社の住所</t>
  </si>
  <si>
    <t>Endereço comercial</t>
  </si>
  <si>
    <t>Organization name</t>
  </si>
  <si>
    <t>Nom de l’organisation</t>
  </si>
  <si>
    <t>Nombre de la organización:</t>
  </si>
  <si>
    <t>Name des Organisations</t>
  </si>
  <si>
    <t>公司名称</t>
  </si>
  <si>
    <t>会社名</t>
  </si>
  <si>
    <t>Nome da organização</t>
  </si>
  <si>
    <t>Organization unique identifier number or code</t>
  </si>
  <si>
    <t>Numéro d'identification ou code unique de l'organisation</t>
  </si>
  <si>
    <t>Número o código identificador único de la organización:</t>
  </si>
  <si>
    <t>Eindeutige Identifikationsnummer oder Code des Organisations</t>
  </si>
  <si>
    <t>公司特定识别码或代码</t>
  </si>
  <si>
    <t>会社の固有識別番号またはコード</t>
  </si>
  <si>
    <t>Identificador numérico único ou código da organização</t>
  </si>
  <si>
    <t>Policy</t>
  </si>
  <si>
    <t>Politique</t>
  </si>
  <si>
    <t>Política</t>
  </si>
  <si>
    <t>Richtlinie</t>
  </si>
  <si>
    <t>政策</t>
  </si>
  <si>
    <t>方針</t>
  </si>
  <si>
    <t>Recruiter</t>
  </si>
  <si>
    <t>Recruteur</t>
  </si>
  <si>
    <t>Reclutador</t>
  </si>
  <si>
    <t>Personalbeschaffer</t>
  </si>
  <si>
    <t>招聘方</t>
  </si>
  <si>
    <t>人材紹介事業者</t>
  </si>
  <si>
    <t>Angariador</t>
  </si>
  <si>
    <t>Recruitment fees</t>
  </si>
  <si>
    <t>Frais de recrutement</t>
  </si>
  <si>
    <t>Tasas de contratación</t>
  </si>
  <si>
    <t>Vermittlungsgebühren</t>
  </si>
  <si>
    <t>招聘费用</t>
  </si>
  <si>
    <t>斡旋料金</t>
  </si>
  <si>
    <t>Taxas de recrutamento</t>
  </si>
  <si>
    <t>Return transportation</t>
  </si>
  <si>
    <t>Transport de retour</t>
  </si>
  <si>
    <t>Transporte de retorno</t>
  </si>
  <si>
    <t>Rücktransport</t>
  </si>
  <si>
    <t>返程交通</t>
  </si>
  <si>
    <t>帰国の交通手段</t>
  </si>
  <si>
    <t>Transporte de regresso</t>
  </si>
  <si>
    <t>Servitude</t>
  </si>
  <si>
    <t>Servidumbre</t>
  </si>
  <si>
    <t>Leibeigenschaft</t>
  </si>
  <si>
    <t>奴役</t>
  </si>
  <si>
    <t>隷属状態</t>
  </si>
  <si>
    <t>Servidão</t>
  </si>
  <si>
    <t>Slavery</t>
  </si>
  <si>
    <t>Esclavage</t>
  </si>
  <si>
    <t>Esclavitud</t>
  </si>
  <si>
    <t>Sklaverei</t>
  </si>
  <si>
    <t>奴隶制</t>
  </si>
  <si>
    <t>奴隷</t>
  </si>
  <si>
    <t>Escravatura</t>
  </si>
  <si>
    <t>Supplier</t>
  </si>
  <si>
    <t>Fournisseur</t>
  </si>
  <si>
    <t>Proveedor</t>
  </si>
  <si>
    <t>Lieferant</t>
  </si>
  <si>
    <t>供应商</t>
  </si>
  <si>
    <t>サプライヤー</t>
  </si>
  <si>
    <t>Fornecedor</t>
  </si>
  <si>
    <t>Supply chain</t>
  </si>
  <si>
    <t>Chaîne d’approvisionnement</t>
  </si>
  <si>
    <t>Cadena de suministros</t>
  </si>
  <si>
    <t>Lieferkette</t>
  </si>
  <si>
    <t>供应链</t>
  </si>
  <si>
    <t>サプライチェーン</t>
  </si>
  <si>
    <t>Cadeia logística</t>
  </si>
  <si>
    <t>Training</t>
  </si>
  <si>
    <t>Formation</t>
  </si>
  <si>
    <t>Capacitación</t>
  </si>
  <si>
    <t>Schulung</t>
  </si>
  <si>
    <t>培训</t>
  </si>
  <si>
    <t>研修</t>
  </si>
  <si>
    <t>Formação</t>
  </si>
  <si>
    <t>Textile and apparel manufacturing</t>
  </si>
  <si>
    <t>Fabrication de textiles et de vêtements</t>
  </si>
  <si>
    <t>Fabricación textil y de indumentaria</t>
  </si>
  <si>
    <t>Textil- und Bekleidungsherstellung</t>
  </si>
  <si>
    <t>纺织与服饰制造</t>
  </si>
  <si>
    <t>繊維・衣服製造</t>
  </si>
  <si>
    <t>Têxteis e fabrico de vestuário</t>
  </si>
  <si>
    <t>Transportation and warehousing</t>
  </si>
  <si>
    <t>Transport et entreposage</t>
  </si>
  <si>
    <t>Transporte y almacenamiento</t>
  </si>
  <si>
    <t>Transport und Lagerung</t>
  </si>
  <si>
    <t>运输与仓储</t>
  </si>
  <si>
    <t>運送・倉庫</t>
  </si>
  <si>
    <t>Transporte e armazenamento</t>
  </si>
  <si>
    <t>UK Modern Slavery Act</t>
  </si>
  <si>
    <t>Loi britannique sur l'esclavage moderne (« UK Modern Slavery Act »)</t>
  </si>
  <si>
    <t>Ley de esclavitud moderna del Reino Unido</t>
  </si>
  <si>
    <t>„UK Modern Slavery Act“ (Gesetz des Vereinigten Königreichs zur modernen Sklaverei)</t>
  </si>
  <si>
    <t>《英国现代奴隶制法》</t>
  </si>
  <si>
    <t>UK Modern Slavery Act（英国現代奴隷法）</t>
  </si>
  <si>
    <t>Modern Slavery Act (Lei Sobre Escravatura Moderna) do Reino Unido</t>
  </si>
  <si>
    <t>US Tariff Act</t>
  </si>
  <si>
    <t>Loi américaine sur les tarifs douaniers (US Tariff Act) :</t>
  </si>
  <si>
    <t>Ley Arancelaria de EE. UU.:</t>
  </si>
  <si>
    <t>US-Tarifgesetz:</t>
  </si>
  <si>
    <t>美国《关税法》：</t>
  </si>
  <si>
    <t>米国関税法：</t>
  </si>
  <si>
    <t>US Tariff Act:</t>
  </si>
  <si>
    <t>Uyghur Forced Labor Prevention Act (United States)</t>
  </si>
  <si>
    <t>Loi sur la prévention du travail forcé chez les Ouïghours (États-Unis)</t>
  </si>
  <si>
    <t>Ley de prevención del trabajo forzoso uigur (Estados Unidos)</t>
  </si>
  <si>
    <t>Gesetz zur Verhinderung uigurischer Zwangsarbeit (Vereinigte Staaten)</t>
  </si>
  <si>
    <t>《防止强迫维吾尔人劳动法》（美国）</t>
  </si>
  <si>
    <t>ウイグル人強制労働防止法（米国）</t>
  </si>
  <si>
    <t>«Uyghur Forced Labor Prevention Act» (EUA)</t>
  </si>
  <si>
    <t>Vulnerability Assessment</t>
  </si>
  <si>
    <t>Évaluation de la vulnérabilité</t>
  </si>
  <si>
    <r>
      <rPr>
        <sz val="11"/>
        <color rgb="FF000000"/>
        <rFont val="Calibri"/>
        <family val="2"/>
      </rPr>
      <t>Evaluación de vulnerabilidad</t>
    </r>
  </si>
  <si>
    <t>Schwachstellenbewertung</t>
  </si>
  <si>
    <t>易受伤害性评估</t>
  </si>
  <si>
    <t>脆弱性評価</t>
  </si>
  <si>
    <r>
      <rPr>
        <sz val="11"/>
        <color theme="1"/>
        <rFont val="Calibri"/>
        <family val="2"/>
      </rPr>
      <t>Avaliação de vulnerabilidade</t>
    </r>
  </si>
  <si>
    <t>Wet Zorgplicht Kinderarbeid (Dutch Child Labour Due Diligence Law)</t>
  </si>
  <si>
    <t>Wholesale and trade</t>
  </si>
  <si>
    <r>
      <rPr>
        <sz val="11"/>
        <color rgb="FF000000"/>
        <rFont val="Calibri"/>
        <family val="2"/>
      </rPr>
      <t>Comercio mayorista y minorista:</t>
    </r>
  </si>
  <si>
    <t>Withholding worker identity or immigration documents</t>
  </si>
  <si>
    <r>
      <rPr>
        <sz val="11"/>
        <color theme="1"/>
        <rFont val="Calibri"/>
        <family val="2"/>
      </rPr>
      <t>Dissimuler l'identité des travailleurs ou les documents d'immigration :</t>
    </r>
  </si>
  <si>
    <t>Retener los documentos de identidad o inmigración de trabajadores.</t>
  </si>
  <si>
    <t>Zurückhalten der Identitätsnachweise oder Einreisepapiere von Arbeitnehmern.</t>
  </si>
  <si>
    <t>扣留工人身份或移民文件</t>
  </si>
  <si>
    <t>Work agreements</t>
  </si>
  <si>
    <t>Contrats de travail</t>
  </si>
  <si>
    <t>Contratos de empleo</t>
  </si>
  <si>
    <t>Arbeitsverträge</t>
  </si>
  <si>
    <t>雇佣协议</t>
  </si>
  <si>
    <t>雇用契約書</t>
  </si>
  <si>
    <t>Contratos de trabalho</t>
  </si>
  <si>
    <t>Worker</t>
  </si>
  <si>
    <t>Travailleur</t>
  </si>
  <si>
    <r>
      <rPr>
        <sz val="11"/>
        <color rgb="FF000000"/>
        <rFont val="Calibri"/>
        <family val="2"/>
      </rPr>
      <t>Trabajador</t>
    </r>
  </si>
  <si>
    <t>Arbeitnehmer</t>
  </si>
  <si>
    <t>工人</t>
  </si>
  <si>
    <t>労働者</t>
  </si>
  <si>
    <r>
      <rPr>
        <sz val="11"/>
        <color theme="1"/>
        <rFont val="Calibri"/>
        <family val="2"/>
      </rPr>
      <t>Trabalhador</t>
    </r>
  </si>
  <si>
    <t>Explanation</t>
  </si>
  <si>
    <t>Explication</t>
  </si>
  <si>
    <t>Explicación</t>
  </si>
  <si>
    <t>Erklärung</t>
  </si>
  <si>
    <t>解释</t>
  </si>
  <si>
    <t>説明</t>
  </si>
  <si>
    <t>Explicação</t>
  </si>
  <si>
    <t>The Norwegian Transparency Act imposes an obligation on certain large and mid-size companies operating in Norway to exercise due diligence to ensure that there are no violations of human rights in their own business operations and in the supply chain.</t>
  </si>
  <si>
    <t>la loi norvégienne sur la transparence impose à certaines grandes et moyennes entreprises opérant en Norvège d'exercer une diligence raisonnable pour s'assurer qu'il n'y a pas de violations des droits de l'homme dans leurs propres opérations commerciales et dans la chaîne d'approvisionnement.</t>
  </si>
  <si>
    <t>La ley de transparencia de Noruega impone, a determinadas compañías de tamaño medio que operan en Noruega, la obligación de ejercer diligencia debida para asegurarse de que no se produzcan violaciones de los derechos humanos en la cadena de suministro y en sus propias operaciones de negocios.</t>
  </si>
  <si>
    <t>Das norwegische Transparenzgesetz verpflichtet bestimmte große und mittelgroße Unternehmen, die in Norwegen tätig sind, zur Einhaltung der Sorgfaltspflicht, um sicherzustellen, dass es in ihrer eigenen Geschäftstätigkeit und in der Lieferkette nicht zu Menschenrechtsverletzungen kommt.</t>
  </si>
  <si>
    <t>《挪威透明度法》规定，在挪威经营的某些大中型公司有义务进行尽职调查，以确保其自身的业务运营和供应链中不存在侵犯人权的行为。</t>
  </si>
  <si>
    <t>ノルウェー透明性法は、ノルウェーで事業を行う特定の大・中企業に対し、自社の事業活動およびサプライチェーンにおいて人権侵害がないことを確認するためのデューデリジェンスを実施する義務を課しています。</t>
  </si>
  <si>
    <t>a lei norueguesa sobre transparência impõe a determinadas médias e grandes empresas que operam na Noruega a obrigatoriedade de exercerem as devidas diligências no sentido de assegurar que não existem quaisquer violações dos direitos humanos nas suas próprias operações empresariais e na cadeia logística.</t>
  </si>
  <si>
    <t>This sector includes the provision of short-stay accommodation for visitors and other travellers and the provision of complete meals and drinks fit for immediate consumption. Please follow this link for more detailed information: https://unstats.un.org/unsd/publication/seriesm/seriesm_4rev4e.pdf</t>
  </si>
  <si>
    <r>
      <rPr>
        <sz val="11"/>
        <color theme="1"/>
        <rFont val="Calibri"/>
        <family val="2"/>
      </rPr>
      <t>Ce secteur comprend l'hébergement de courte durée des visiteurs et autres voyageurs et la fourniture de repas complets et de boissons propres à la consommation immédiate.</t>
    </r>
    <r>
      <rPr>
        <sz val="11"/>
        <color rgb="FF000000"/>
        <rFont val="Calibri"/>
        <family val="2"/>
      </rPr>
      <t xml:space="preserve"> Veuillez cliquer sur ce lien pour obtenir plus de renseignements : https://unstats.un.org/unsd/publication/seriesm/seriesm_4rev4e.pdf</t>
    </r>
  </si>
  <si>
    <t>Este sector incluye la provisión de alojamiento de corta estancia para visitantes y otros viajeros y el suministro de bebidas y comidas completas aptas para el consumo inmediato. Por favor, siga este enlace para obtener información más detallada: https://unstats.un.org/unsd/publication/seriesm/seriesm_4rev4e.pdf</t>
  </si>
  <si>
    <t>Dieser Sektor umfasst die Bereitstellung von Kurzzeitunterkünften für Besucher und andere Reisende sowie die Bereitstellung von kompletten Mahlzeiten und Getränken, die zum sofortigen Verzehr geeignet sind. Folgen Sie bitte diesem Link für weitergehende Informationen:
https://unstats.un.org/unsd/publication/seriesm/seriesm_4rev4e.pdf</t>
  </si>
  <si>
    <t>该部门包括为游客和其他旅行者提供短期住宿，并提供适于即时消费的全套餐食和饮品。请点击这一链接查看更多详细信息： https://unstats.un.org/unsd/publication/seriesm/seriesm_4rev4e.pdf</t>
  </si>
  <si>
    <t>このセクターには、訪問者や他の旅行者のための短期宿泊施設の提供と、即時消費に適した食事一式と飲み物の提供が含まれます。詳細は、このリンクからご覧ください。https://unstats.un.org/unsd/publication/seriesm/seriesm_4rev4e.pdf</t>
  </si>
  <si>
    <t>Este setor inclui a prestação de serviços de alojamento de curta duração a visitantes e outros viajantes e a disponibilização de refeições completas e bebidas adequadas para consumo imediato. Siga esta hiperligação para obter informações mais detalhadas: https://unstats.un.org/unsd/publication/seriesm/seriesm_4rev4e.pdf</t>
  </si>
  <si>
    <t>An agent is defined as any individual (including a director, an officer, an employee, or an independent contractor) authorized to act on behalf of your organization.</t>
  </si>
  <si>
    <t>Un agent est un individu (y compris un responsable, un dirigeant, un employé ou un contractuel indépendant) autorisé à agir au nom de votre entreprise.</t>
  </si>
  <si>
    <t>Se define al agente como un individuo (incluyendo un director, oficial, empleado o contratista independiente) autorizado a actuar en nombre de su organización.</t>
  </si>
  <si>
    <t>Ein Vertreter ist als eine Person (einschließlich eines Vorstandsmitglieds, eines leitenden Angestellten, eines Mitarbeiters oder eines unabhängigen Auftragnehmers) definiert, die autorisiert ist, im Namen Ihres Organisations zu handeln.</t>
  </si>
  <si>
    <t>代理人的定义为经授权代表您的组织行事的任何个人（包括高管、主管、员工或独立承包商）。</t>
  </si>
  <si>
    <t>代理人は、組織を代表して行動することを許可されている個人（取締役、役員、従業員、独立請負人を含む）と定義されます。</t>
  </si>
  <si>
    <t>Um agente define-se como sendo qualquer indivíduo (incluindo um diretor, um responsável, um funcionário ou um fornecedor independente) autorizado a atuar em representação da sua organização.</t>
  </si>
  <si>
    <t>This sector includes the exploitation of vegetal and animal natural resources, comprising the activities of growing of crops, raising and breeding of animals, harvesting of timber and other plants, animals or animal products from a farm or their natural habitats. Please follow this link for more detailed information: https://unstats.un.org/unsd/publication/seriesm/seriesm_4rev4e.pdf</t>
  </si>
  <si>
    <t>Ce secteur comprend l’exploitation des ressources naturelles végétales et animales, y compris les activités de culture, d’élevage, d’exploitation forestière et d’autres plantes, d’animaux ou produits animaux d’une ferme ou de leur habitat naturel. Veuillez cliquer sur ce lien pour obtenir plus de renseignements : https://unstats.un.org/unsd/publication/seriesm/seriesm_4rev4e.pdf</t>
  </si>
  <si>
    <t>Este sector incluye la explotación de recursos naturales vegetales y animales, y comprende las actividades de cultivo, crianza y reproducción de animales, y la recolección de madera y otras plantas, animales o productos animales de una explotación agrícola o de su hábitat natural. Por favor, siga este enlace para obtener información más detallada: https://unstats.un.org/unsd/publication/seriesm/seriesm_4rev4e.pdf</t>
  </si>
  <si>
    <t>Dieser Sektor umfasst die Nutzung pflanzlicher und tierischer natürlicher Ressourcen, einschließlich der Tätigkeiten des Anbaus von Nutzpflanzen, der Aufzucht und Zucht von Tieren, der Gewinnung von Holz und anderen Pflanzen, Tieren oder tierischen Erzeugnissen aus einem Betrieb oder deren natürlichen Lebensräumen. Folgen Sie bitte diesem Link für weitergehende Informationen:
https://unstats.un.org/unsd/publication/seriesm/seriesm_4rev4e.pdf</t>
  </si>
  <si>
    <t>该部门包括动植物自然资源的开发，包括种植作物、饲养和繁殖动物，从农场或其自然栖息地收获木材和其他植物、动物或动物产品的活动。请点击这一链接查看更多详细信息： https://unstats.un.org/unsd/publication/seriesm/seriesm_4rev4e.pdf</t>
  </si>
  <si>
    <t>このセクターには、植物および動物の天然資源の利用が含まれ、農作物の栽培、家畜の飼育・繁殖、木材およびその他の植物、動物または動物製品の農場・牧場またはその自然生息地からの収穫活動から成ります。詳細は、このリンクからご覧ください。https://unstats.un.org/unsd/publication/seriesm/seriesm_4rev4e.pdf</t>
  </si>
  <si>
    <t>Este setor inclui a exploração de recursos vegetais e animais naturais, compreendendo as atividades de cultura de vegetais, criação de animais, recolha de madeira e outras plantas, animais ou produtos de origem animal numa exploração agropecuária ou nos respetivos habitats naturais. Siga esta hiperligação para obter informações mais detalhadas: https://unstats.un.org/unsd/publication/seriesm/seriesm_4rev4e.pdf</t>
  </si>
  <si>
    <t>Article 964 of the Swiss Code of Obligations (Obligationenrecht) (Swiss Conflict Minerals and Child Labor Due Diligence Ordinance) imposes an obligation on certain companies operating in Switzerland to exercise due diligence and transparency in relation to minerals and metals from conflict-affected areas and child labour.</t>
  </si>
  <si>
    <t>l'article 964 du Code suisse des obligations (Obligationenrecht) (Ordonnance suisse sur le devoir de diligence concernant les minerais de conflits et le travail des enfants) impose à certaines entreprises opérant en Suisse l'obligation de faire preuve de diligence et de transparence en ce qui concerne les minerais et les métaux provenant de zones touchées par des conflits et le travail des enfants.</t>
  </si>
  <si>
    <t>El Artículo 964 del Código de Obligaciones Suizo (Obligationenrecht) (Decreto de diligencia debida sobre el trabajo infantil y minerales en conflicto de Suiza) impone, a determinadas compañías que operan en Suiza, la obligación de ejercer diligencia debida y transparencia en relación con el trabajo infantil y minerales y metales de áreas afectadas por conflictos.</t>
  </si>
  <si>
    <t>Artikel 964 des Schweizerischen Obligationenrechts (Schweizerische Sorgfaltspflichtverordnung für Konfliktmineralien und Kinderarbeit) verpflichtet bestimmte in der Schweiz tätige Unternehmen zu Sorgfaltspflicht und Transparenz in Bezug auf Mineralien und Metalle aus Konfliktgebieten und Kinderarbeit.</t>
  </si>
  <si>
    <t>《瑞士债务法》（Obligationenrecht）第 964 条（《瑞士冲突矿产和童工尽职调查条例》）规定，某些在瑞士经营的公司有义务对来自受冲突影响地区的矿产和金属以及童工问题进行尽职调查并保持透明度。</t>
  </si>
  <si>
    <t>スイス債権法（Obligationenrecht）第964条（スイス紛争鉱物および児童労働デューディリジェンス条例）は、スイスで事業を行う特定の企業に対し、紛争地域からの鉱物や金属、児童労働に関するデューディリジェンスと透明性の確保を義務付けています。</t>
  </si>
  <si>
    <t>o Artigo 964 do Código Suíço de Obrigações (Obligationenrecht) (regulamento suíço relativo a devidas diligências no respeitante a minerais oriundos de regiões em conflito e trabalho infantil) obriga determinadas empresas que operam na Suíça a adotarem as devidas diligências e transparência relativamente a minerais e metais oriundos de regiões em conflito e ao trabalho infantil.</t>
  </si>
  <si>
    <t>The Australia Modern Slavery Act requires entities based, or operating, in Australia, which have an annual consolidated revenue of more than AUS $100 million, to report annually on the risks of modern slavery in their operations and supply chains, and actions to address those risks. Other entities based, or operating, in Australia may report voluntarily. Reports are kept by the Minister in a public repository known as the Modern Slavery Statements Register. Statements on the register may be accessed by the public, free of charge, on the internet. Please follow this link for more detailed information. https://www.legislation.gov.au/Details/C2018A00153/Download</t>
  </si>
  <si>
    <t>La loi australienne sur l'esclavage moderne oblige les entités basées ou opérant en Australie, avec un chiffre d'affaires annuel consolidé supérieur à 100 millions de dollars australiens, à présenter un rapport annuel sur les risques d’esclavage moderne dans le cadre de leurs opérations et de leurs chaînes d'approvisionnement, et d’y préciser les mesures prises pour y remédier. Les autres entités basées ou opérant en Australie sont libres de produire un rapport sur la base du volontariat. Le Ministre conserve ces rapports dans un dépôt public appelé Registre des déclarations relatives à l'esclavage moderne. Les données du Registre sont libres d’accès au public sur Internet. Veuillez cliquer sur ce lien pour obtenir plus de renseignements. https://www.legislation.gov.au/Details/C2018A00153/Download</t>
  </si>
  <si>
    <t>La Ley de esclavitud moderna de Australia exige a las entidades con sede u operaciones en Australia, con ingresos anuales consolidados mayores a 100 millones de AUS, realizar informes anuales sobre los riesgos de esclavitud moderna en sus operaciones y cadenas de suministros, y las acciones tomadas para hacer frente a dichos riesgos. Otras entidades con sede o que operen en Australia pueden hacer informes voluntarios. Los informes son guardados por el ministro en un repositorio público denominado Registro de declaraciones sobre esclavitud moderna. Las declaraciones contenidas en este registro son de público acceso, sin costo, por internet. Por información más detallada, siga este enlace. https://www.legislation.gov.au/Details/C2018A00153/Download</t>
  </si>
  <si>
    <t>Der Australia Modern Slavery Act schreibt vor, dass Unternehmen mit Sitz in Australien, die einen jährlichen konsolidierten Umsatz von mehr als 100 Millionen australischen Dollar erzielen, jährlich über die Risiken moderner Sklaverei in ihren Betrieben und Lieferketten sowie über Maßnahmen zur Bekämpfung dieser Risiken berichten müssen. Andere Unternehmen mit Sitz oder Geschäftstätigkeit in Australien können freiwillig berichten. Die Berichte werden vom Minister in einem öffentlichen Archiv aufbewahrt, dem sogenannten Modern Slavery Statements Register [Register für Erklärungen zu moderner Sklaverei]. Die im Register enthaltenen Erklärungen sind der Öffentlichkeit kostenlos im Internet zugänglich. Weitere Informationen finden Sie unter diesem Link: https://www.legislation.gov.au/Details/C2018A00153/Download</t>
  </si>
  <si>
    <t>《澳大利亚现代奴隶制法案》要求在澳大利亚开展业务或总部设于澳大利亚的实体，若年度综合收益超过 1 亿澳元，需每年报告企业业务和供应链存在现代奴隶的风险，以及应对这些风险的措施。其他在澳大利亚开展业务或总部设于澳大利亚的实体，可自愿报告。部长将这些报告存放在一个名为“现代奴隶制声明登记簿”的公共文件库里。登记簿里的声明可供公众免费在线查阅。如欲了解更多详情，请点击此链接 https://www.legislation.gov.au/Details/C2018A00153/Download</t>
  </si>
  <si>
    <t>オーストラリア現代奴隷法は、年間売上高 1 億豪ドル以上のオーストラリアの法人及びオーストラリアで事業運営をする法人に、オペレーションおよびサプライチェーンにおける現代奴隷のリスクと、それらのリスクに対処するための措置を毎年報告することを義務付けています。オーストラリア籍及びオーストラリアで事業運営をするその他の法人は、自主的に報告することができます。現代奴隷報告書登録制度（Modern Slavery Statements Register）として知られる公共のリポジトリに大臣が報告書を保管します。登録情報は公衆の閲覧のため、無料で、インターネット公開されています。詳細については、次のリンクを参照してください。 https://www.legislation.gov.au/Details/C2018A00153/Download</t>
  </si>
  <si>
    <t>O Australia Modern Slavery Act(Lei Sobre Escravatura Moderna da Austrália) exige que as entidades sediadas ou que desenvolvem a sua atividade na Austrália, com um rendimento anual consolidado superior a AUS $100 milhões, comuniquem anualmente os riscos de escravatura moderna nas suas operações e cadeias logísticas, bem como as ações para combater esses riscos. As outras entidades sediadas ou que desenvolvem a sua atividade na Austrália podem fazer essa comunicação voluntariamente. Os relatórios são guardados pelo Ministro num repositório público conhecido por Registo de Declarações sobre Escravatura Moderna (Modern Slavery Statements Register). As declarações constantes do registo podem ser consultadas pelo público, sem custos, através da internet. Para informações mais detalhadas, siga esta hiperligação https://www.legislation.gov.au/Details/C2018A00153/Download</t>
  </si>
  <si>
    <t>The authorizing person is the person in your organization who is authorized to declare the contents of this survey as true and accurate to the best of his/her knowledge. The authorizing person may be different than the contact person.</t>
  </si>
  <si>
    <t>La personne autorisée est la personne de votre organisation qui est autorisée à déclarer le contenu de cette enquête comme étant complet et exact au meilleur de ses connaissances. La personne autorisée peut être différente de la personne à contacter.</t>
  </si>
  <si>
    <t>La persona autorizante es la persona de su organización que está autorizada a declarar que los contenidos de esta encuesta son verdaderos y precisos a su leal saber y entender. La persona autorizante puede ser distinta a la persona de contacto.</t>
  </si>
  <si>
    <t>Die autorisierende Person ist die Person in Ihrem Organisation, die autorisiert ist, die Inhalte dieser Umfrage nach bestem Wissen als wahrhaftig und korrekt zu erklären. Die autorisierende Person kann sich von der Kontaktperson unterscheiden.</t>
  </si>
  <si>
    <t>授权人是您公司中被授权声明本调查内容尽其所知真实准确的人。授权人可以与联系人不同。</t>
  </si>
  <si>
    <t>正式代表者は、このサーベイの内容が本人が知る限り真実かつ正確であることを宣言することを許可されている貴社内の人物です。正式代表者は、担当者と異なる場合があります。</t>
  </si>
  <si>
    <t>A pessoa que autoriza é a pessoa na sua organização que está autorizada a declarar que o conteúdo deste inquérito é, tanto quanto seja do conhecimento dessa pessoa, verdadeiro e exato. A pessoa que autoriza pode ser diferente da pessoa de contacto.</t>
  </si>
  <si>
    <t>The California Transparency in Supply Chains Act applies to businesses that do business in California, have annual worldwide gross receipts exceeding 100 million USD, and are identified as manufacturers or retail sellers on their California State tax returns. The Act requires those businesses to disclose their efforts to eradicate slavery and human trafficking from their direct supply chains for tangible goods offered for sale. It requires those businesses to post their disclosure on their website with a conspicuous and easily-understood link on the homepage. If the business does not have a website, the Act requires it to provide within 30 days a copy of the disclosure when requested by a consumer. Please follow this link for more detailed information. https://oag.ca.gov/SB657</t>
  </si>
  <si>
    <t>La Loi sur la transparence des chaînes d'approvisionnement en Californie (« California Transparency in Supply Chains Act ») s'applique aux entreprises qui font des affaires en Californie, ont des recettes brutes mondiales annuelles supérieures à 100 millions d'USD et sont identifiées comme des fabricants ou détaillants sur leurs déclarations fiscales de l'État de Californie. La Loi exige que ces entreprises dévoilent leurs efforts pour éradiquer l'esclavage et la traite d’êtres humains de leurs chaînes d'approvisionnement directes pour les biens matériels mis à la vente. Elle exige que ces entreprises publient leurs déclarations sur leurs sites Web avec un lien visible et facile à comprendre sur la page d'accueil. Si l'entreprise n'a pas de site Web, la Loi l'oblige à fournir dans les 30 jours une copie de la déclaration à la demande du consommateur. Veuillez cliquer sur ce lien pour obtenir plus de renseignements.</t>
  </si>
  <si>
    <t>La Ley de transparencia en las cadenas de suministros de California aplica a las organizaçãos que operan en California, tienen ingresos brutos anuales mundiales superiores a 100 millones de USD y están identificadas como fabricantes o vendedores minoristas en sus declaraciones de impuestos del estado de California. La ley exige a estas organizaçãos divulgar sus esfuerzos por erradicar la esclavitud y el tráfico humano de sus cadenas de suministros directas para los bienes materiales ofrecidos a la venta. También exige que estas organizaçãos publiquen su divulgación en su sitio web con un vínculo visible y fácil de entender en su página principal. Si la organização no tiene un sitio web, la Ley le exige suministrar en un plazo de 30 días una copia de su divulgación cuando lo solicite un consumidor. Por favor, siga este vínculo para obtener información más detallada.</t>
  </si>
  <si>
    <t>Das „California Transparency in Supply Chains Act“ (Gesetz von Kalifornien zur Transparenz in den Lieferketten) trifft für Organisation zu, die in Kalifornien tätig sind, jährlich weltweite Bruttoeinnahmen von mehr als 100 Millionen USD haben und als Hersteller oder Einzelhändler in ihren kalifornischen Steuererklärungen identifiziert werden. Das Gesetz verpflichtet diese Organisation, ihre Bemühungen zur Beseitigung von Sklaverei und Menschenhandel aus ihren direkten Lieferketten für zum Verkauf angebotene Sachgütern offenzulegen. Es fordert von diesen Organisation, ihre Offenlegung auf ihren Websites mit einem auffälligen und leicht verständlichen Link auf der Homepage zu veröffentlichen. Verfügt das Organisation nicht über eine Website, verlangt das Gesetz, dass es innerhalb von 30 Tagen eine Kopie der Offenlegung zur Verfügung stellt, wenn dies von einem Verbraucher verlangt wird. Bitte folgen Sie diesem Link zu detaillierteren Informationen.</t>
  </si>
  <si>
    <t>《加利福尼亚州供应链透明度法案》适用于在加利福尼亚州从事商业活动、全球年总收入超过1亿美元，以及在加利福尼亚州税收返还中被认定为制造商或零售销售商的企业。该法案要求这些企业披露为消除制造所销售有形产品的供应链中奴隶制与人口贩卖的行动。法案要求企业将披露发布于官方网站，并将明显、易懂的链接设于主页。如果企业没有网站，法案要求在客户要求30日以内提供披露副本。请点击本链接查看更多详细信息。</t>
  </si>
  <si>
    <t>California Transparency in Supply Chains Act（カリフォルニア州サプライチェーン透明法）は、カリフォルニア州で事業を営み、世界での総受領高が1億米ドルを上回り、カリフォルニア州納税申告書において製造業者または小売販売業者に特定されている事業に適用されます。この法律は、このような事業体に有形財の販売のための直接的なサプライチェーンにおいて奴隷と人身取引を撲滅する取り組みを開示することを求めています。かかる事業体は、自社のWebサイトに開示を掲示し、ホームページに明確によくわかるリンクを貼り付けなければなりません。事業体がWebサイトを持っていない場合は、消費者から要請があってから30日以内に開示のコピーを提供することを求めています。詳細は、このリンクからご覧ください。</t>
  </si>
  <si>
    <t>A California Transparency in Supply Chains Act (Lei do Estado da Califórnia sobre Transparência em Cadeias Logísticas) aplica-se a organizaçãos registadas na Califórnia, que têm receitas brutas anuais a nível mundial superiores a 100 milhões de dólares e estão identificadas como fabricantes ou retalhistas nas respetivas declarações fiscais do estado da Califórnia. Esta lei exige que essas organizaçãos divulguem as iniciativas que empreendem no sentido de erradicar a escravatura e o tráfico de seres humanos nas respetivas cadeias logísticas de bens tangíveis colocados à venda. A referida lei exige que as organizaçãos divulguem as suas iniciativas nos respetivos websites, com uma hiperligação de grande visibilidade e fácil compreensão na página inicial. Caso a organização não disponha de um website, a lei obriga a que, quando solicitado por um consumidor, a organização faculte no prazo de 30 dias uma cópia da divulgação das suas iniciativas. Siga esta hiperligação para obter informações mais detalhadas.</t>
  </si>
  <si>
    <t>The Canada Customs Tariff Act prohibits all products made by forced labor from entering Canada, with some exceptions. Please follow this link for more detailed information. https://www.cbsa-asfc.gc.ca/publications/cn-ad/cn20-23-eng.html.</t>
  </si>
  <si>
    <t xml:space="preserve">La loi canadienne sur le tarif des douanes interdit l'entrée au Canada de tous les produits issus du travail forcé, à quelques exceptions près. Cliquez sur ce lien pour obtenir des informations plus détaillées : https://www.cbsa-asfc.gc.ca/publications/cn-ad/cn20-23-fra.html </t>
  </si>
  <si>
    <t xml:space="preserve">La Ley de Aranceles Aduaneros de Canadá prohíbe la entrada en Canadá de cualquier producto que haya sido fabricado mediante trabajo forzoso, con algunas excepciones. Siga el siguiente enlace para obtener información detallada. https://www.cbsa-asfc.gc.ca/publications/cn-ad/cn20-23-eng.html. </t>
  </si>
  <si>
    <t xml:space="preserve">Das kanadische Zolltarifgesetz verbietet die Einfuhr aller durch Zwangsarbeit hergestellten Produkte nach Kanada mit einigen Ausnahmen. Weitere Informationen finden Sie unter diesem Link: https://www.cbsa-asfc.gc.ca/publications/cn-ad/cn20-23-eng.html. </t>
  </si>
  <si>
    <t xml:space="preserve">加拿大《海关关税法》禁止强迫劳动生产的所有产品进入加拿大，但有一些例外情况。请点击此链接了解更多详细信息。 https://www.cbsa-asfc.gc.ca/publications/cn-ad/cn20-23-eng.html. </t>
  </si>
  <si>
    <t xml:space="preserve">カナダ関税法は、一部の例外を除いて、強制労働によって作られたすべての製品がカナダに入ることを禁止しています。詳細はこちらのリンク（https://www.cbsa-asfc.gc.ca/publications/cn-ad/cn20-23-eng.html）からご覧ください。 </t>
  </si>
  <si>
    <t xml:space="preserve">A "Canada Customs Tariff Act" (Lei Tarifária Aduaneira do Canadá) proíbe a entrada no Canadá de todos os produtos fabricados com recurso a trabalho forçado, com algumas exceções. Siga esta hiperligação para obter informações mais detalhadas. https://www.cbsa-asfc.gc.ca/publications/cn-ad/cn20-23-eng.html. </t>
  </si>
  <si>
    <t>Child is defined as a person below the age of 18. Child labor, in accordance with the definition used by the International Labour Organization, is work that deprives children of their childhood, their potential and their dignity, and that is harmful to physical and mental development. It falls under three categories: (1) The unconditional worst forms of child labor, which are internationally defined as slavery, trafficking, debt bondage and other forms of forced labor, forced recruitment of children for use in armed conflict, prostitution and pornography, and illicit activities. (2) Labor performed by a child who is under the minimum age specified for that kind of work (as defined by national legislation, in accordance with accepted international standards), and that is thus likely to impede the child’s education and full development. (3) Labor that jeopardizes the physical, mental or moral well-being of a child, either because of its nature or because of the conditions in which it is carried out, known as “hazardous work."</t>
  </si>
  <si>
    <t>La Loi définit l'enfant comme une personne de moins de 18 ans. Le travail des enfants, selon la définition utilisée par l'Organisation internationale du travail, est un travail qui prive les enfants de leur enfance, de leur potentiel et de leur dignité, et qui nuit à leur développement physique et mental. Il s’inscrit dans trois catégories : (1) Les pires formes inconditionnelles du travail des enfants, définies sur le plan international comme l'esclavage, la traite, la servitude pour dettes et autres formes de travail forcé, le recrutement forcé d'enfants pour les conflits armés, la prostitution et la pornographie, et les activités illicites. (2) Le travail effectué par un enfant n’ayant pas l'âge minimum requis pour ce type de travail (tel que défini par la législation nationale, conformément aux normes internationales reconnues), et qui risque de nuire à l'éducation et le plein développement de l'enfant. (3) Le travail qui met en péril le bien-être physique, mental ou moral d'un enfant, soit par sa nature même, soit en raison des conditions dans lesquelles il est exercé, reconnu comme « travail dangereux ».</t>
  </si>
  <si>
    <t>Se define como "Menor" a una persona de menos de 18 años. El trabajo infantil, según la definición usada por la Organización Internacional del Trabajo, es el trabajo que priva a los niños de su niñez, su potencial y su dignidad, y que es perjudicial para su desarrollo físico y psicológico. Existen tres categorías: (1) Las formas incuestionablemente peores de trabajo infantil, definidas internacionalmente como esclavitud, tráfico humano, servidumbre por deudas y otras formas de trabajo forzado, reclutamiento forzado de menores para su uso en conflictos bélicos, prostitución y pornografía y actividades ilícitas. (2) Trabajo realizado por un niño por debajo de la edad mínima especificada para ese tipo de trabajo (según lo define la legislación nacional, de acuerdo con los estándares aceptados internacionalmente), y que por lo tanto es probable que coarte la educación y desarrollo pleno del niño. (3) Trabajo que ponga en riesgo el bienestar físico, mental o moral de un niño, ya sea debido a su naturaleza o por las condiciones en las que se lleva a cabo, conocido como "trabajo riesgoso".</t>
  </si>
  <si>
    <t>Ein Kind wird definiert, als eine Person unter 18 Jahre. Kinderarbeit laut der Definition der Internationalen Arbeitsorganisation ist Arbeit, die Kindern ihrer Kindheit, ihres Potentials und ihrer Würde beraubt und die für die körperliche und geistige Entwicklung schädlich ist. Sie fällt unter drei Kategorien: (1) Die uneingeschränkt schlimmsten Formen der Kinderarbeit, die international als Sklaverei, Menschenhandel, Schuldknechtschaft und andere Formen der Zwangsarbeit definiert sind, sind die Rekrutierung von Kindern für bewaffnete Konflikte, Prostitution und Pornografie sowie illegale Aktivitäten. (2) Arbeit, die von einem Kind durchgeführt wird, das jünger als das für diese Art von Arbeit festgelegte Mindestalter ist (im Sinne der nationalen Gesetzgebung im Einklang mit den anerkannten internationalen Standards), und die daher wahrscheinlich die Ausbildung des Kindes und seine volle Entwicklung behindert. (3) Arbeit, die das körperliche, geistige oder moralische Wohlergehen eines Kindes gefährdet, sei es wegen ihrer Natur oder den Bedingungen, unter denen sie durchgeführt wird, ist als „gefährliche Arbeit“.</t>
  </si>
  <si>
    <t>儿童的定义为18岁以下的人。根据国际劳工组织使用的定义，童工是剥夺儿童童年、潜力和尊严，对其身心发展有害的工作。童工分为三类：（1）形式最恶劣的无条件童工劳动，国际上定义为奴隶制、贩运、债役以及其他形式的强迫劳动，强行招募儿童从事武装冲突，卖淫和色情活动，以及非法活动。 （2）低于具体工作最低年龄规定的儿童从事的劳动（按照根据公认国际标准订立的国家法律），可能阻碍儿童的教育和全面发展。 （3）“危险工作”，即性质或工作条件危害儿童身体、精神或道德健康的劳动。</t>
  </si>
  <si>
    <t>児童は、18歳未満の人をさします。国際労働機関の定義による児童労働とは、子どもから少年時代と可能性と尊厳を奪い、かつ子どもの肉体的、精神的成長にとって有害な労働です。3つのカテゴリに分類されます。(1) 最悪の形態の児童労働。これは、児童の人身売買、武力紛争への強制的徴集を含む強制労働、債務奴隷などのあらゆる形態の奴隷労働、売春、ポルノ製造、不正な活動のための児童の使用、斡旋、提供と国際的に規定されています。業種で定められている最低年齢（国際条約に準じ、国が定めた最低年齢)に満たない児童が従事し、そのため、児童の教育と完全な発達を妨げる可能性が高い労働。(3) 労働の性質、またはそれが行われる状況、すなわち「有害業務」と呼ばれる状況により、児童の身体的、精神的、道徳的健全性を害するおそれのある労働。</t>
  </si>
  <si>
    <t>Criança define-se como sendo uma pessoa com menos de 18 anos de idade. De acordo com a definição utilizada pela Organização Internacional do Trabalho, trabalho infantil é o trabalho que prive as crianças da sua infância, do seu potencial e da sua dignidade, e que é prejudicial para o desenvolvimento físico e mental. O trabalho infantil é classificado de acordo com três categorias: (1) As piores formas de trabalho infantil, as quais estão internacionalmente definidas como sendo a escravatura, o tráfico, a servidão por dívidas e outras formas de trabalho forçado, o recrutamento forçado de crianças para utilização em conflitos armados, em prostituição e pornografia, e atividades ilícitas. (2) Trabalho realizado por uma criança de idade inferior à idade mínima especificada para esse tipo de trabalho (conforme definido pela legislação nacional, de acordo com as normas internacionais aceites), e que é provável que impeça a educação e completo desenvolvimento da criança. (3) Trabalho que coloca em risco o bem-estar físico, mental ou moral de uma criança, quer devido à natureza do mesmo, quer devido às condições nas quais é realizado, designado por "trabalho perigoso".</t>
  </si>
  <si>
    <t>Commercial sex act is defined as any sex act on account of which anything of value is given to or received by any person.</t>
  </si>
  <si>
    <t>La prostitution est définie comme tout acte sexuel pour lequel quelque chose de valeur est donné ou reçu par une personne.</t>
  </si>
  <si>
    <t>Se define como "Acto sexual comercial" a cualquier acto sexual por el cual cualquier persona de o reciba algo de valor.</t>
  </si>
  <si>
    <t>Gewerbsmäßige sexuelle Handlungen sind als sexuelle Handlungen definiert, bei denen etwas von Wert einer Person gegeben oder empfangen wird.</t>
  </si>
  <si>
    <t>商业性行为被定义为使任何人收取任何有价物品的任何性行为。</t>
  </si>
  <si>
    <t>商業的性行為は、いかなる人物に対する、またはいかなる人物による有価物を対価にした性行為と定義されます。</t>
  </si>
  <si>
    <t>Serviço de sexo remunerado define-se como sendo qualquer ato sexual por conta do qual é dado ou recebido algo de valor por qualquer pessoa.</t>
  </si>
  <si>
    <t>The mailing address of the head office of the organization completing and submitting the STRT.</t>
  </si>
  <si>
    <t>L'adresse postale du siège social de l'entreprise complétant et soumettant le STRT.</t>
  </si>
  <si>
    <t>La dirección postal de la sede central de la organización que completa y envía la STRT.</t>
  </si>
  <si>
    <t>Die Postanschrift des Hauptsitzes des Organisations, das die STRT ausfüllt und einreicht.</t>
  </si>
  <si>
    <t>完成和提交STRT组织总部的邮寄地址。</t>
  </si>
  <si>
    <t>STRTに記入し提出する組織の本社の郵送先住所です。</t>
  </si>
  <si>
    <t>O endereço de correio da sede da organização que preenche e envia o STRT.</t>
  </si>
  <si>
    <t>The name of the organization completing and submitting the STRT. Do not use abbreviations.</t>
  </si>
  <si>
    <t>Le nom de l'entreprise complétant et soumettant le STRT. Ne pas utiliser d’abréviations.</t>
  </si>
  <si>
    <t>El nombre de la organización que completa y envía la STRT. No use abreviaciones.</t>
  </si>
  <si>
    <t>Der Name des Organisations, das die STRT ausfüllt und einreicht. Verwenden Sie keine Abkürzungen.</t>
  </si>
  <si>
    <t>完成和提交STRT组织的名称。请勿使用缩略词。</t>
  </si>
  <si>
    <t>STRTに記入し提出する組織の名前です。略語を使用しないでください。</t>
  </si>
  <si>
    <t>O nome da organização que preenche e envia o STRT. Não utilize abreviaturas.</t>
  </si>
  <si>
    <t>The DUNS number, VAT number, customer-specific identifier, or another number or code unique to the organization completing and submitting the STRT.</t>
  </si>
  <si>
    <t>Le numéro DUNS, le numéro de TVA, l'identifiant spécifique au client, ou un autre numéro ou code unique à l'entreprise complétant et soumettant le STRT.</t>
  </si>
  <si>
    <t>El número DUNS, número de IVA, identificador específico del cliente u otro número o código único de la organización que completa y envía la STRT.</t>
  </si>
  <si>
    <t>Die DUNS-Nummer, die Umsatzsteuer-Identifikationsnummer, die kundenspezifische Kennung oder eine andere Nummer oder ein Code, die/der für das die STRT ausfüllende und einreichende Organisation einzigartig ist.</t>
  </si>
  <si>
    <t>DUNS编码、VAT编码、客户特定识别号或完成和提交STRT组织特有的其他号码或代码。</t>
  </si>
  <si>
    <t>DUNS番号、VAT番号、顧客固有識別子、またはSTRTに記入し提出する組織に一意のその他の番号・コード。</t>
  </si>
  <si>
    <t>O número DUNS, NIPC, identificador específico do cliente ou outro número ou código exclusivo da organização que preenche e envia o STRT.</t>
  </si>
  <si>
    <t xml:space="preserve">Under the US Federal Acquisition Regulation final rule on Combating Trafficking in Persons, contractors or subcontractors in scope of subpart 52.222-50 paragraph (h) must maintain a compliance plan during the performance of their federal contract, which must include at a minimum: 
- An awareness plan to inform agents of the US policy prohibiting trafficking in persons, the activities that are prohibited, and the actions that will be taken against an agent for policy violations.
- A process for agents to report, without fear of retaliation, activity inconsistent with the US policy prohibiting trafficking in persons, including a means to make the Global Human Trafficking hotline phone number and email available to all agents.                                                                                                                        - A recruitment and wage plan that only permits the use of recruitment organizations with trained workers, prohibits charging recruitment fees, and ensures that wages meet applicable host-country legal requirements (or explains any variance).                                                                                                                     - A housing plan that ensures the housing meets host-country housing and safety standards, if your organization or subcontractors provide or arrange housing. 
- Procedures to prevent agents and subcontractors at any tier and dollar value from engaging in trafficking in persons and to monitor, detect, and terminate any agents, subcontracts, or subcontractor workers who have engaged in such activities.                                                                                                               </t>
  </si>
  <si>
    <t xml:space="preserve">En vertu de la Règle définitive de la Réglementation des Acquisitions fédérales aux États-Unis (Federal Acquisition Regulation) contre la traite des personnes, les contractuels ou les sous-traitants visés par la sous-partie 52.222-50, le paragraphe (h) doit maintenir un plan de conformité pendant l'exécution de leur contrat fédéral, qui doit inclure au minimum : 
- Un plan de sensibilisation pour informer les agents de la politique américaine interdisant la traite d’êtres humains, des activités interdites et des mesures qui seront prises contre un agent pour violation des politiques.
- Un processus permettant aux agents de signaler, sans crainte de représailles, toute activité incompatible avec la politique américaine interdisant la traite d’être humain, y compris de leur donner accès au numéro de téléphone et à l’adresse e-mail de Global Human Trafficking. 
- Un plan de recrutement et un système de rémunération qui autorisent uniquement le recours à des sociétés de recrutement avec des employés formés, interdisent de facturer des frais de recrutement et veillent à ce que les salaires respectent les exigences légales applicables aux pays d’accueil (ou explique toute divergence).
- Un plan d’hébergement qui garantit que le logement répond aux normes de logement et de sécurité du pays d'accueil, si votre organisation ou ses sous-traitants fournissent ou organisent des hébergements.
- Des procédures empêchant les agents et les sous-traitants, à n'importe quels niveau et valeur marchande, de s'impliquer dans la traite d’être humain et de surveiller, détecter et mettre fin à toute activité de la sorte par des agents, sous-traitants ou employés de sous-traitants.                                                                                                                              </t>
  </si>
  <si>
    <t>Bajo la Disposición definitiva de la Regulación Federal de Adquisiciones (FAR) de los EE. UU. sobre el Combate del tráfico humano, los contratistas o subcontratistas en el alcance de la subparte 52.222-50 párrafo (h) deben implementar un plan de cumplimiento durante el desarrollo de su contrato federal, lo cual debe incluir como mínimo:
- Un plan de sensibilización para informar a los agentes sobre la política de los EE. UU. que prohíbe el tráfico humano, las actividades prohibidas y las acciones que se tomarán en contra de cualquier agente que viole dichas políticas.
- Un proceso para que los agentes denuncien, sin temor a represalias, las actividades inconsistentes con las políticas de los EE. UU. que prohíben el tráfico humano, incluyendo una forma de poner a disposición de todos los agentes la Línea de atención global de tráfico humano y su correo electrónico.
- Un plan de reclutamiento y salarios que solo permita el uso de organizaciones de reclutamiento con empleados capacitados, prohíba el cobro de tasas de contratación y garantice que los salarios cumplan con los requerimientos legales correspondientes del país anfitrión (o explique cualquier variación).
- Un plan de alojamiento que asegure que el alojamiento cumpla con los estándares de alojamiento y seguridad del país anfitrión, si su organización o subcontratistas brindan o ponen a disposición alojamiento.
- Procedimientos para evitar que agentes y subcontratistas de cualquier nivel y de cualquier monto en dólares participen del tráfico humano y monitorear, detectar y rescindir los contratos de cualquier agente, subcontratista o empleado de subcontratista que participe de tales actividades.</t>
  </si>
  <si>
    <t xml:space="preserve">Nach der endgültigen Regelung der „US Federal Acquisition Regulation“ (Beschaffungsrichtlinie der Vereinigten Staaten) zur Bekämpfung des Menschenhandels müssen Auftragnehmer oder Unterauftragnehmer im Geltungsbereich von Teil 52.222-50 Absatz (h) bei der Erfüllung ihres Bundesvertrages einen Compliance-Plans einhalten, der mindestens Folgendes enthalten muss:
- Ein Bewusstseinsplan, um die Vertreter über die US-Richtlinie zum Verbot des Menschenhandels, die untersagten Handlungen und die gegen einen Vertreter bei Verstößen gegen diese Richtlinie ergriffenen Maßnahmen zu informieren. 
- Ein Prozess für Vertreter, bei dem sie ohne Angst vor Vergeltung, mit der US-Richtlinie zum Verbot des Menschenhandels unvereinbare Aktivitäten melden können, einschließlich einer Möglichkeit, bei der E-Mail-Adresse und Telefonnummer der „ Global Human Trafficking“-Hotline für alle Vertreter verfügbar ist. 
- Ein Einstellungs- und Lohnplan, der nur den Einsatz von PersonalvermittlungsOrganisation mit geschulten Arbeitnehmer erlaubt, die Erhebung von Vermittlungsgebühren verbietet und sicherstellt, dass die Löhne den geltenden Anforderungen des Gastgeberlandes entsprechen (oder jede Abweichung erklärt).
- Ein Unterbringungsplan, der sicherstellt, dass die Unterbringung den Wohn- und Sicherheitsstandards des Gastgeberlandes entspricht, wenn Ihr Organisation oder Ihre Unterauftragnehmer eine Unterbringung anbietet/anbieten oder arrangiert/arrangieren. 
- Verfahren, um Vertreter und Unterauftragnehmer auf jeder Stufe und Dollarwert von der Beteiligung am Menschenhandel abzuhalten, und um jeden Vertreter, Unterauftragnehmer oder Mitarbeiter des Unterauftragnehmers zu überwachen, zu erkennen und zu kündigen, der an derartigen Aktivitäten beteiligt ist.                                                                          </t>
  </si>
  <si>
    <t>符合《美国联邦采购条例对打击人口贩卖的最终规定》次部分52.222-50段情况的承包商或分包商必须在执行联邦合同期间保持合规方案，必须至少包括：
-向代理人告知禁止人口贩卖的美国政策、禁止的活动以及被视为违反政策的代理人行为的意识方案。
-代理人不顾虑报复而汇报与禁止人口贩卖的政策不符的活动的流程，包括将全球人口贩卖热线电话和电子邮件地址告知所有代理人的方法。
-仅许使用由训练有素的员工组成的招聘公司的招聘和工资方案，禁止收取招聘费，并确保工资达到工作所在国的法定标准（或解释不符合的情况）。                                                                                                                 -如果您的公司或分包商提供或安排住宿，确保住宿条件满足工作所在国住房和安全标准的住房方案。
-防止任何层级、任何美元价值的代理人和分包商参与人口贩卖，并监督、发现并终止任何参与这些活动的代理人、分包商或分包商员工的合作。</t>
  </si>
  <si>
    <t>米国連邦政府調達規則最終規則、人身取引対策の下で、第52.222-50条 (h) により、業務委託者または下請業者は、連邦契約の遂行中はコンプライアンス計画を維持しなければならず、最低でも下記を含めなければなりません。
- 人身取引を禁止している米国の方針、禁止されている活動、方針に違反した代理人に対し取られる措置を代理人に知らせる啓蒙計画。
- すべての代理人が利用できるグローバル人身取引ホットライン番号やEメールを設けるなどの手段を含め、代理人が報復を恐れることなく、人身取引を禁止する米国方針に矛盾する活動を報告できるプロセス。                                                                                                                        - 訓練を受けた従業員がいる人材紹介事業者の使用のみを許可し、斡旋料金を課すことを禁止し、賃金が、勤務先の国の法的要件を満たす（相違する場合は理由を説明）人材紹介・賃金計画                                                                                                                     - 貴社または下請業者が宿泊施設を提供または手配する場合は、その宿泊施設が勤務先の国の住宅と安全基準を充足していることを保証する宿泊施設計画。
- いかなる段階の代理人と下請業者、金額が人身取引に関与するのを防止し、そのような活動に関与した代理人、下請業者、下請業者の従業員を監視、検知、解雇する手続き。</t>
  </si>
  <si>
    <t>Ao abrigo da US Federal Acquisition Regulation Final Rule on Combating Trafficking in Persons, os fornecedores ou subfornecedores no âmbito da subparte 52.222-50, parágrafo (h), têm de manter um plano de observância durante a execução do respetivo contrato federal, o qual tem de incluir, no mínimo: 
- Um plano de consciencialização para informar os agentes da política dos EUA que proíbe o tráfico de pessoas, as atividades que estão proibidas e as ações que serão empreendidas contra um agente em caso de violação da política. 
- Um processo para os agentes comunicarem, sem receio de retaliação, atividades inconsistentes com a política dos EUA que proíbe o tráfico de pessoas, incluindo meios para disponibilizar a todos os agentes o número de telefone direto e o e-mail do Global Human Trafficking.
 - Um plano de recrutamento e salarial que apenas permita a utilização de organizaçãos de recrutamento com funcionários com formação, proíba a cobrança de taxas de recrutamento e assegure que os salários cumprem os requisitos legais do país anfitrião (ou explique eventuais alterações).
- Um plano de alojamento que assegure que o alojamento cumpre as normas de alojamento e segurança do país anfitrião, caso a sua organização ou subfornecedores ofereçam ou disponibilizem alojamento. 
- Procedimentos destinados a impedir os agentes e subfornecedores de qualquer escalão e valor em dólares de participarem no tráfico de pessoas e para monitorizar, detetar e rescindir contratos com todo e qualquer agente, subfornecedor ou funcionário de subfornecedor que tenha participado em tais atividades.</t>
  </si>
  <si>
    <t>This sector includes general construction and specialized construction activities for buildings and civil engineering works. It includes new work, repair, additions and alterations, the erection of prefabricated buildings or structures on the site and also construction of a temporary nature. Please follow this link for more detailed information: https://unstats.un.org/unsd/publication/seriesm/seriesm_4rev4e.pdf</t>
  </si>
  <si>
    <t>Ce secteur comprend les activités générales et les activités spécialisées de construction de bâtiments et de travaux de génie civil. Sont compris le neuf, la réparation, les ajouts et les transformations, l'érection de bâtiments ou de structures préfabriqués sur un site ainsi que les constructions temporaires. Veuillez cliquer sur ce lien pour obtenir plus de renseignements : https://unstats.un.org/unsd/publication/seriesm/seriesm_4rev4e.pdf</t>
  </si>
  <si>
    <t>Este sector incluye la construcción general y las actividades de construcción especializadas para edificios y obras de ingeniería civil. Incluye nuevas construcciones, reparaciones, adiciones y alteraciones, el montaje de construcciones o estructuras prefabricadas en su ubicación final y también la construcción de estructuras de carácter temporal. Por favor, siga este enlace para obtener información más detallada: https://unstats.un.org/unsd/publication/seriesm/seriesm_4rev4e.pdf</t>
  </si>
  <si>
    <t>Dieser Sektor umfasst den allgemeinen und spezialisierten Hoch- und Tiefbau. Dazu gehören Neubauten, Reparaturen, An- und Umbauten, die Errichtung von Fertighäusern oder Anlagen am Standort sowie temporäre Bauvorhaben. Folgen Sie bitte diesem Link für weitergehende Informationen:
https://unstats.un.org/unsd/publication/seriesm/seriesm_4rev4e.pdf</t>
  </si>
  <si>
    <t>该部门包括建筑和土木工程的一般建筑和专业建筑活动。它包括新建造、维修、增建和改建，预制建筑或结构的现场安装以及临时性建筑。请点击这一链接查看更多详细信息： https://unstats.un.org/unsd/publication/seriesm/seriesm_4rev4e.pdf</t>
  </si>
  <si>
    <t>このセクターには、建物および土木工事のための一般建設、特殊建設活動が含まれます。それには、新築、修理、増築、改築、現場でのプレハブ建造物や構造物の建設、および一時的な性質の建設も含まれます。詳細は、このリンクからご覧ください。https://unstats.un.org/unsd/publication/seriesm/seriesm_4rev4e.pdf</t>
  </si>
  <si>
    <t>Este setor inclui atividades de construção no geral e de construção especializada de edifícios e trabalhos de engenharia civil. Inclui novas obras, reparação, acréscimo e alterações, edificação de edifícios ou estruturas pré-fabricados no local e também construções de natureza temporária. Siga esta hiperligação para obter informações mais detalhadas: https://unstats.un.org/unsd/publication/seriesm/seriesm_4rev4e.pdf</t>
  </si>
  <si>
    <t>Any business importing goods into the U.S. is in scope of this Act. CAATSA Section 321(b) creates a rebuttable presumption that goods, wares, merchandise, and articles mined, produced, or manufactured wholly or in part by North Korean nationals or citizens anywhere in the world are forced-labor goods, and are therefore prohibited from importation under the US Tariff Act of 1930. These goods can be subject to detention, seizure, and forfeiture by U.S. enforcement authorities. Violations may result in civil penalties and criminal prosecution. Businesses importing goods into the United States should examine their entire supply chain for North Korean forced labor and adopt appropriate due diligence practices. 
 Resource: US Department of State, Department of Treasury and Department of Homeland Security, North Korea Sanctions &amp; Enforcement Actions Advisory, July 23, 2018</t>
  </si>
  <si>
    <t>Toute entreprise qui importe des marchandises aux États-Unis est assujettie à la présente loi. L'article 321(b) de la CAATSA crée une présomption réfutable selon laquelle les biens, produits, marchandises et articles extraits, produits ou fabriqués, en tout ou en partie, par des ressortissants ou citoyens nord-coréens partout dans le monde sont des marchandises soumises au travail forcé, et sont donc interdites d'importation en vertu de la loi sur les droits de douane (« U.S. Tariff Act) de 1930. Ces marchandises peuvent faire l'objet d'une retenue, d'une saisie ou d'une confiscation par les autorités américaines. Les infractions peuvent donner lieu à des sanctions civiles et à des poursuites pénales. Les entreprises qui importent des marchandises aux États-Unis doivent effectuer un contrôle de toute leur chaîne d'approvisionnement à la recherche de travail forcé nord-coréen et adopter des pratiques de diligence raisonnable appropriées. 
Ressources : Département d'État des États-Unis, Département du Trésor et Département de la Sécurité intérieure, Document North Korea Sanctions &amp; Enforcement Actions Advisory, 23 juillet 2018.</t>
  </si>
  <si>
    <t>Cualquier organização que importe bienes en los Estados Unidos está incluida en el alcance de esta ley. El artículo 321(b) de la ley CAATSA crea una presunción rebatible de que los bienes, mercancías, mercancías y artículos extraídos mediante minería, producidos o fabricados total o parcialmente por ciudadanos norcoreanos o ciudadanos de cualquier lugar del mundo son producto del trabajo forzado, y por lo tanto se prohíbe su importación bajo la ley arancelaria de 1930 de los Estados Unidos. Estos bienes pueden ser objeto de confiscación, incautación y decomiso por parte de las autoridades competentes de los Estados Unidos. Las violaciones pueden dar lugar a sanciones civiles y a procesos penales. Las organizaçãos que importen mercancías a los Estados Unidos deben examinar toda su cadena de suministro para detectar el trabajo forzoso norcoreano y adoptar prácticas apropiadas de diligencia debida. 
 Recurso: Departamento de Estado de los EE.UU., Departamento del Tesoro y Departamento de Seguridad Nacional, Informe "North Korea Sanctions &amp; Enforcement Actions Advisory", 23 de julio de 2018</t>
  </si>
  <si>
    <t>Alle Unternehmen, die Waren in die USA importieren, fallen in den Geltungsbereich dieses Gesetzes. CAATSA Abschnitt 321(b) schafft eine widerlegbare Vermutung, dass Güter, Waren, Handelswaren und Gegenstände, die ganz oder teilweise von nordkoreanischen Staatsangehörigen oder Bürgern überall auf der Welt abgebaut, produziert oder hergestellt werden, Zwangsarbeitsgüter sind und daher nach dem US-Tarifgesetz von 1930 nicht eingeführt werden dürfen. Diese Waren können von den Vollstreckungsbehörden der USA festgehalten, beschlagnahmt und verpfändet werden. Verstöße können zu zivilrechtlichen und strafrechtlichen Sanktionen führen. Unternehmen, die Waren in die Vereinigten Staaten importieren, sollten ihre gesamte Lieferkette auf nordkoreanische Zwangsarbeit untersuchen und angemessene Sorgfaltspflichten anwenden. 
 Ressource: US-Außenministerium, Finanzministerium und Ministerium für Heimatschutz, Nordkorea-Sanktionen und Durchsetzungsmaßnahmen Beratung, 23. Juli 2018</t>
  </si>
  <si>
    <t>任何进口货物至美国的企业都受此法案约束。CAATSA第321(b)节作出可推翻的假设，认为朝鲜居民或公民在全球任何地方全部或部分开采、生产或制造的货物、商品、和物品均为强迫劳工商品，因此按1930年《美国关税法》禁止进口。这些商品可由美国执法机关扣留、扣押和没收。违反者可能受到民事和刑事起诉。将商品进口至美国的企业应检查其整个供应链，排除朝鲜强迫劳工商品，并采取必要的尽职调查措施。                                           资源：美国国务院、财政部和国土安全部《朝鲜制裁及执行行动警告》，2018年7月23日</t>
  </si>
  <si>
    <t>商品を米国に輸入している企業は、この法律の対象となります。CAATSA第321条（b）項では、世界のいかなる場所においても北朝鮮の国籍者または市民によって採掘、生産、または製造された商品、物品、製品、品目は強制労働品であることの反証を許す推定ができるため、US Tariff Act of 1930（1930年米国関税法）に基づき輸入が禁止されています。これらの商品は、米国執行当局によって留置、押収、没収される場合があります。違反した場合、民事罰と刑事告発される可能性があります。米国に商品を輸入する企業は、サプライチェーン全体で北朝鮮の強制労働を調査し、適切なデューデリジェンス慣行を採用しなければなりません。 
 リソース：米国国務省、財務相、国土安全保障省、2018年7月23日北朝鮮への制裁と執行措置に関する勧告</t>
  </si>
  <si>
    <t>Toda e qualquer organização que importe mercadorias para os EUA está abrangida por esta lei. A Secção 321(b) da CAATSA cria um pressuposto refutável de que as mercadorias, artigos manufaturados, artigos para venda e artigos minerados, produzidos ou fabricados no seu todo ou em parte por cidadãos norte-coreanos em qualquer parte do mundo são mercadorias produzidas com recurso a trabalho forçado e, por conseguinte, a sua importação está proibida ao abrigo da "US Tariff Act" (Lei Tarifária dos EUA) de 1930. Estas mercadorias podem ser sujeitas a detenção, apreensão e perda de direitos por confiscação por parte de autoridades responsáveis pela aplicação das leis nos EUA. As violações podem resultar em penalizações civis e processos criminais. As organizaçãos que importam mercadorias para os EUA devem examinar toda a sua cadeia logística para detetar trabalho forçado norte-coreano e adotar as devidas diligências. 
Recursos: Departamento de Estado, Departamento do Tesouro e Departamento de Segurança Interna dos EUA, Órgão Consultivo das Sanções e Ações Coercivas para com a Coreia do Norte, 23 de julho de 2018</t>
  </si>
  <si>
    <t>Supply chain providing goods or services that end up in the product or service delivered to a customer. Includes goods for resale.</t>
  </si>
  <si>
    <t xml:space="preserve">Chaîne d'approvisionnement fournissant des biens ou des services qui n'aboutissent pas dans le produit ou le service fourni à un client. Inclut des biens non destinés à la revente. </t>
  </si>
  <si>
    <t xml:space="preserve">Cadena de suministro que proporciona bienes o servicios que terminan en el producto final o el servicio brindado a un cliente. Incluye bienes para reventa. </t>
  </si>
  <si>
    <t xml:space="preserve">Die Waren oder Dienstleistungen bereitstellt, die zu dem Produkt oder der Dienstleistung führen, die an einen Kunden geliefert werden. Enthält zum Weiterverkauf bestimmte Waren. </t>
  </si>
  <si>
    <t>提供构成最终交付给客户的产品或服务的商品或服务的供应链。包括转售商品。</t>
  </si>
  <si>
    <t>顧客に提供される製品・サービスに含まれる製品・サービスを提供するサプライチェーン。再販用の製品が含まれます。</t>
  </si>
  <si>
    <t>Cadeia logística de fornecimento de mercadorias ou serviços que acabam incluídos no produto ou serviço fornecido a um cliente. Inclui mercadorias destinadas a revenda.</t>
  </si>
  <si>
    <t>This sector includes the activities of households as employers of domestic personnel such as maids, cooks, waiters, valets, butlers, laundresses, gardeners, gatekeepers, stable-lads, chauffeurs, caretakers, governesses, babysitters, tutors, secretaries etc. Please follow this link for more detailed information: https://unstats.un.org/unsd/publication/seriesm/seriesm_4rev4e.pdf</t>
  </si>
  <si>
    <t>Ce secteur comprend les activités ménagères sous contrat de travail du personnel tel que les femmes de ménage, les cuisiniers, les serveurs, les valets, les majordomes, les blanchisseurs, les jardiniers, les gardiens, les palefreniers, les chauffeurs, les gouvernantes, les gardiennes d'enfants à domicile (babysitteurs), les précepteurs, les secrétaires, etc. Veuillez cliquer sur ce lien pour obtenir plus de renseignements : https://unstats.un.org/unsd/publication/seriesm/seriesm_4rev4e.pdf</t>
  </si>
  <si>
    <t>Este sector incluye las actividades de los hogares como empleadores del personal doméstico, tales como empleadas domésticas, cocineros, camareros, valets, mayordomos, lavanderas, jardineros, porteros, mozos de cuadra, choferes, cuidadores, gobernantas, niñeras, tutores, secretarias, etc. Por favor, siga este enlace para obtener información más detallada: https://unstats.un.org/unsd/publication/seriesm/seriesm_4rev4e.pdf</t>
  </si>
  <si>
    <t>Dieser Sektor umfasst die Tätigkeiten im Haushalt als Arbeitgeber von Haushaltspersonal wie Dienstmädchen, Köchen, Kellnern, Dienern, Butlern, Wäscherinnen, Gärtnern, Torwächtern, Stallknechten, Chauffeuren, Hausmeistern, Gouvernanten, Babysittern, Tutoren, Sekretären usw. Folgen Sie bitte diesem Link für weitergehende Informationen:
https://unstats.un.org/unsd/publication/seriesm/seriesm_4rev4e.pdf</t>
  </si>
  <si>
    <t>该部门包括受雇于家庭从事的家务活动，人员如女佣、厨师、服务员、代客、管家、洗衣工、园丁、看门人、马夫、司机、看护人、女家庭教师、保姆、家教、秘书等。请点击这一链接查看更多详细信息： https://unstats.un.org/unsd/publication/seriesm/seriesm_4rev4e.pdf</t>
  </si>
  <si>
    <t xml:space="preserve">このセクターには、家政婦、料理人、ウェイター、駐車係、執事、洗濯係、庭師、守衛、馬丁、運転手、管理人、住み込み家庭教師、ベビーシッター、家庭教師、秘書などの家事奉公人の雇用主としての家庭の活動が含まれます。詳細は、このリンクからご覧ください。https://unstats.un.org/unsd/publication/seriesm/seriesm_4rev4e.pdf
</t>
  </si>
  <si>
    <t xml:space="preserve">Este setor inclui as atividades de agregados familiares enquanto empregadores de pessoal doméstico como empregadas domésticas, cozinheiros, empregados de mesa, criados particulares, mordomos, lavadeiras, jardineiros, vigilantes, cocheiros, motoristas, porteiros, governantas, babysitters, tutores, secretários, etc. Siga esta hiperligação para obter informações mais detalhadas: https://unstats.un.org/unsd/publication/seriesm/seriesm_4rev4e.pdf
</t>
  </si>
  <si>
    <t>The process organizations take to identify, prevent, mitigate and account for how they address their impacts on slavery and human trafficking.</t>
  </si>
  <si>
    <t>Le processus adopté par les organisations pour identifier, prévenir, atténuer et rendre compte de la manière dont elles s'attaquent à leurs impacts sur l'esclavage et la traite des êtres humains.</t>
  </si>
  <si>
    <t>El proceso que las organizaciones llevan a cabo para identificar, prevenir, mitigar y dar cuenta de cómo abordan su impacto sobre la esclavitud y el tráfico humano.</t>
  </si>
  <si>
    <t>Das Verfahren, das Unternehmen anwenden, um ihre Auswirkungen auf Sklaverei und Menschenhandel zu identifizieren, zu verhindern, zu vermindern und zu verdeutlichen.</t>
  </si>
  <si>
    <t>公司找出、预防、减少并考虑其在奴隶制做法和人口贩卖方面的影响的流程。</t>
  </si>
  <si>
    <t>企業が、奴隷と人身取引を特定、防止、緩和し、その影響への対処の仕方に説明責任を取るプロセスです。</t>
  </si>
  <si>
    <t>O processo que as organizaçãos utilizam para identificar, prevenir, reduzir e divulgar a forma como combatem o impacto das mesmas em matéria de escravatura e tráfico de seres humanos.</t>
  </si>
  <si>
    <t>Electronics and Electrical Products Manufacturing includes i) Computer and Electronic Product Manufacturing, and ii) Electrical Equipment, Appliance, and Component Manufacturing.</t>
  </si>
  <si>
    <t>La fabrication de produits électroniques et électriques comprend i) la fabrication de produits informatiques et électroniques, et ii) la fabrication de matériel électrique, d’électroménager et de composants.</t>
  </si>
  <si>
    <t>La "Fabricación de productos electrónicos y eléctricos" incluye i) la fabricación de productos electrónicos y de computadoras, y ii) la fabricación de equipos, artefactos y componentes eléctricos.</t>
  </si>
  <si>
    <t>Die Fertigung von Elektronik und Elektronikprodukten umfasst i) die Fertigung von Computern und Elektronikprodukten und ii) die Fertigung von Elektrogeräten, Anlagen und Komponenten.</t>
  </si>
  <si>
    <t>电子和电气产品制造包括i)计算机和电气产品制造，以及ii) 电子设备、电器和零件制造。</t>
  </si>
  <si>
    <t>電子電気製品製造には下記が含まれます。i) コンピューターと電子製品の製造、ii) 電気機器、電化製品、電気部品の製造。</t>
  </si>
  <si>
    <t>O fabrico de produtos eletrónicos e elétricos inclui i) Fabrico de computadores e produtos eletrónicos, e ii) Fabrico de equipamentos elétricos, eletrodomésticos e componentes.</t>
  </si>
  <si>
    <t xml:space="preserve">A work agreement should include key terms and conditions of work such as work descriptions, wages, work location(s), living accommodations and associated costs, time off, roundtrip transportation arrangements if relevant, and grievance process. For organizations in scope of the US Federal Acquisition Regulation final rule on Combating Trafficking in Persons, these agreements must be provided at least five days before a worker relocated and must include the key terms and conditions listed above plus a prohibition on charging recruitment fees as well as the content of applicable laws and regulations that prohibit trafficking in persons. A work agreement is an individual contract of work which sets forth the general conditions of engagement and of work. </t>
  </si>
  <si>
    <t>Les conventions de travail devraient inclure les termes et conditions de travail clés tels que la description du poste, le salaire, les lieux de travail, le(s) logement(s) et coûts connexes, les congés, l’organisation du transport aller-retour, le cas échéant, et le processus de grief. Pour les organisations visées par la Règle définitive de la Réglementation des Acquisitions Fédérales aux États-Unis (« Federal Acquisition Regulation ») contre la traite des personnes, ces contrats doivent être délivrés au moins cinq jours avant que l'employé ne déménage et doivent inclure les termes et conditions clés énumérés ci-dessus, ainsi qu’une interdiction de facturer des frais de recrutement, et le contenu des lois et règlements applicables qui interdisent la traite des êtres humains. Une convention de travail est un contrat de travail individuel qui dénonce les conditions générales d'engagement et de travail.</t>
  </si>
  <si>
    <t>Un acuerdo de trabajo debe incluir términos y condiciones de trabajo clave, tales como descripciones de los trabajos, salarios, ubicación(es) de trabajo, alojamiento y costos asociados, tiempo libre, arreglos de transporte de ida y vuelta, si es pertinente y el proceso de reclamación. En el caso de las organizaciones que entran en el ámbito de aplicación de la norma final de Disposición definitiva de la Regulación Federal de Adquisiciones (FAR) de los EE. UU. sobre el Combate del tráfico humano, estos acuerdos deben brindarse al menos cinco días antes de la reubicación de un empleado y deben incluir los términos y condiciones fundamentales mencionados más arriba, además de la prohibición de cobrar comisiones por reclutamiento, así como el contenido de las leyes y reglamentos aplicables que prohíben el tráfico humano. Un acuerdo de trabajo es un contrato de trabajo individual que establece las condiciones generales de contratación y de trabajo.</t>
  </si>
  <si>
    <t>Eine Arbeitsübereinkunft sollte wesentliche Arbeitsbedingungen wie Arbeitsbeschreibungen, Löhne, Arbeitsort(e), Wohnunterkünfte und damit verbundene Kosten, Freizeit, Rücktransport, falls relevant, und Beschwerdeverfahren enthalten. Bei Unternehmen, die in den Anwendungsbereich der US-Bundeserwerbsverordnung zur Bekämpfung des Menschenhandels fallen, müssen diese Vereinbarungen mindestens fünf Tage vor dem Umzug eines Mitarbeiters vorliegen und die oben genannten Hauptbedingungen sowie ein Verbot der Erhebung von Einstellungsgebühren und den Inhalt der geltenden Gesetze und Vorschriften, die den Menschenhandel verbieten, enthalten. Eine Arbeitsvereinbarung ist ein individueller Arbeitsvertrag, der die allgemeinen Auftrags- und Arbeitsbedingungen festlegt.</t>
  </si>
  <si>
    <t>工作协议应包括主要工作条款和条件，例如岗位说明、工资、工作地点、住宿和相关费用、假期、必要的往返交通安排以及申诉流程。对于《美国联邦采购法规关于打击人口贩卖的最终规定》管辖内的公司，这些协议必须至少在员工调至工作地点五天前提供，并且必须包括上述主要条款和条件和对收取招聘费用的禁令，以及禁止贩卖人口的相应法律法规内容。工作协议是规定参与和工作的一般条件的个人工作合同。</t>
  </si>
  <si>
    <t>労働契約書には、仕事の説明、賃金、勤務地、居住施設と関連費用、休暇、（必要な場合は）往復の交通の手配、苦情申立プロセスなど、主要な諸条件が記載れていなければなりません。米国連邦政府調達規則最終規則、人身取引対策の対象となる企業は、労働者が移転する最低でも5日前にこれらの契約書を提供し、上記の主要条件、および斡旋料金の課金の禁止、人身取引を禁止する該当法令の内容を記載しなければなりません。労働契約書とは、雇用と仕事の一般的条件を規定する労働に関する個人の契約です。</t>
  </si>
  <si>
    <r>
      <rPr>
        <sz val="11"/>
        <color theme="1"/>
        <rFont val="Calibri"/>
        <family val="2"/>
      </rPr>
      <t>Um contrato de trabalho deve incluir os termos e condições essenciais do emprego, tais como descrição do trabalho, salários, local(ais) de trabalho, condições de alojamento e custos associados, períodos de descanso, disposições sobre o transporte de ida e volta, se relevante, e processos para a apresentação de queixas. No caso das empresas abrangidas pela "US Federal Acquisition Regulation final rule on Combating Trafficking in Persons" (Norma Final do Regulamento Federal de Aquisições dos EUA para o Combate ao Tráfico de Seres Humanos), estes contratos têm de ser facultados, pelo menos, cinco dias antes de um funcionário ser transferido e têm de incluir os termos essenciais indicados acima, bem como uma proibição da cobrança de taxas de recrutamento e o teor das leis e regulamentos aplicáveis que proíbem o tráfico de pessoas. Um contrato de trabalho é um contrato de trabalho individual que estabelece as condições gerais de contratação e de trabalho.</t>
    </r>
  </si>
  <si>
    <t>Extractives/mining and basic metal production refer to the extraction of minerals and other geological materials from the earth, as well as the processing of these materials. The minerals and mineral products produced through mining are critical to a variety of sectors including technology, electronics, jewelry, construction, and manufacturing.</t>
  </si>
  <si>
    <t>Les industries extractives/d’extraction et de production de métaux de base se rapportent à l'extraction de minéraux et d'autres matériaux géologiques de la terre, ainsi qu’au traitement de ces matériaux. Les minéraux et les produits minéraux résultant de l'exploitation minière sont essentiels pour divers secteurs, y compris la technologie, l'électronique, la joaillerie, la construction et la fabrication.</t>
  </si>
  <si>
    <t>La "Extracción/minería y producción metalúrgica básica" refiere a la extracción de minerales y otros materiales geológicos de la tierra, así como el procesamiento de dichos materiales. Los minerales y productos minerales producidos mediante la minería son críticos para una diversidad de sectores, incluyendo el tecnológico, electrónica, joyería, construcción y producción.</t>
  </si>
  <si>
    <t>Rohstoffe/Bergbau und Produktion von Grundmetallen beziehen sich auf den Abbau von Mineralien und anderen geologischen Materialien aus der Erde sowie auf die Verarbeitung dieser Materialien. Die durch den Bergbau produzierten Mineralien und Mineralprodukte sind entscheidend für eine Vielzahl von Sektoren wie Technologie, Elektronik, Schmuck, Baugewerbe und Fertigung.</t>
  </si>
  <si>
    <t>采矿与基本金属生产指矿物和其他地球地质材料的开采以及对这些材料的处理。通过采矿生产的矿物和矿产品对技术、电气、珠宝、建筑和制造等许多行业至关重要。</t>
  </si>
  <si>
    <t>採取・採鉱・金属基礎生産は、金属やその他の地質物質の採掘、およびそれら金属の加工をさします。採鉱によって生産された鉱物や鉱物性生産品は、技術やエレクトロニクス、宝石、建設、製造など様々な業界にとって非常に重要なものです。</t>
  </si>
  <si>
    <t>A extração/mineração e produção metalúrgica básica referem-se à extração de minerais e outros materiais geológicos da terra, bem como ao processamento destes materiais. Os minerais e produtos minerais produzidos através da mineração são cruciais para uma variedade de setores, incluindo a tecnologia, a eletrónica, a joalharia, a construção e a setor fabril.</t>
  </si>
  <si>
    <t>Fishing and Aquaculture includes wild caught fishing, farm fishing (aquaculture) and fish processing. Fishing is the capture of aquatic organisms in marine, coastal and inland areas. Aquaculture is the farming of aquatic organisms, including fish, molluscs, crustaceans and aquatic plants. Farming implies some form of intervention in the rearing process to enhance production, such as regular stocking, feeding, protection from predators, etc. Farming also implies individual or corporate ownership of the stock being cultivated.</t>
  </si>
  <si>
    <t>La pêche et l'aquaculture comprennent la pêche sauvage, la pêche agricole (aquaculture) et la transformation du poisson. La pêche est la capture d'organismes aquatiques dans les zones marines, côtières et intérieures. L'aquaculture correspond à l'élevage d'organismes aquatiques, y compris les poissons, les mollusques, les crustacés et les plantes aquatiques. L’élevage implique une forme d'intervention dans le processus pour améliorer la production, comme le stockage régulier, l'alimentation, la protection contre les prédateurs, etc. L'élevage implique également la propriété individuelle ou corporative du stock cultivé.</t>
  </si>
  <si>
    <t>La "Pesca y acuacultura" incluye la pesca en estado silvestre, la piscifactoría (acuacultura) y el procesamiento del pescado. La "Pesca" es la captura de organismos acuáticos en áreas marinas, costeras y en aguas interiores. La "Acuacultura" es el cultivo de organismos acuáticos, incluyendo peces, moluscos, crustáceos y plantas acuáticas. "Cultivo" implica algún tipo de intervención en el proceso de desarrollo para mejorar la producción, tal como el mantenimiento de poblaciones, la alimentación, la protección de depredadores, etc. El cultivo también implica la propiedad individual o corporativa de los organismos cultivados.</t>
  </si>
  <si>
    <t>Zu Fischerei und Aquakultur gehören Fischfang, Aquafarming (Aquakultur) und Fischverarbeitung. Das Fischen ist der Fang von Wasserorganismen in Meeren, Küstengebieten und Binnengewässern. Die Aquakultur ist die Aufzucht von Wasserorganismen, einschließlich Fischen, Weichtieren, Krebstieren und Wasserpflanzen. Züchten beinhalten eine Art von Intervention in den Aufzuchtprozess, um die Produktion zu verbessern, wie beispielsweise regelmäßigen Besatz, Fütterung, Schutz vor natürlichen Feinden usw. Züchten beinhaltet außerdem, dass sich die kultivierten Bestände im Besitz einer Einzelperson oder eines Organisations befinden.</t>
  </si>
  <si>
    <t>渔业和水产养殖包括野生捕鱼、渔场养鱼（水产养殖）和鱼类加工。捕鱼是对海洋、沿海和内陆地区水生生物的捕获。水产养殖是包括鱼类、软体动物、甲壳类和水生植物在内的水生生物的养殖。养鱼意味着在饲养过程中采取某种形式的干预措施增加生产，例如定期放养、饲养、避免捕食者捕获等。养鱼也意味着个人或公司对所养殖的鱼群的所有权。</t>
  </si>
  <si>
    <t>漁業・水産養殖は、野生及び養殖（水産養殖）の漁業、および水産加工を含みます。漁業とは、海洋、沿岸、内陸部での水生生物の捕獲です。水産養殖は、魚類、軟体動物、甲殻類、水生植物など水生生物の養殖です。養殖は、定期的な増殖、給餌、外敵からの保護など生産を増大するための飼育プロセスに何らかの介入を行うことを暗示します。養殖は、養殖する資源を個人または企業が所有していることも意味します。</t>
  </si>
  <si>
    <t>As pescas e aquicultura incluem a captura de peixe na natureza, a captura de peixe em viveiros (aquicultura) e o processamento de peixe. A pesca é a captura de organismos aquáticos em áreas marítimas, costeiras ou interiores. A aquicultura consiste na criação de organismos aquáticos em viveiros, incluindo peixe, moluscos, crustáceos e plantas aquáticas. A criação em viveiros implica alguma forma de intervenção no processo de criação para melhorar a produção, como o povoamento regular, a alimentação, a proteção contra predadores, etc. A criação em viveiros também implica a posse por pessoa singular ou coletiva do lote cultivado.</t>
  </si>
  <si>
    <t>Forced labor, in accordance with the International Labour Organization (ILO) Forced Labour Convention, 1930 (No.29), is all work and service which is exacted from any person under the menace of any penalty and for which the said person has not offered herself or himself voluntarily. As defined by the ILO, forced labor is an umbrella term that includes slavery, slave-like practices, various forms of debt bondage, human trafficking – also called modern slavery – and other practices.</t>
  </si>
  <si>
    <t>Le travail forcé, conformément à la Convention sur le travail forcé de l'Organisation internationale du travail (OIT), 1930 (n° 29), se définit par tout travail ou service qui est exigé de toute personne sous la menace d'une peine et pour lequel ladite personne n'a pas offert ses services de manière volontaire. Comme le défini l'OIT, le travail forcé est un terme générique qui comprend l'esclavage, les pratiques apparentées à l'esclavage, diverses formes de servitude pour dettes, la traite d’êtres humains (également appelée l'esclavage moderne), et d'autres pratiques.</t>
  </si>
  <si>
    <t>El "Trabajo forzado", de acuerdo con la Convención de Trabajo Forzado de 1930 (Nº 29) de la Organización Internacional del Trabajo (OIT), se define como todo trabajo y servicio que se obtiene de cualquier persona bajo amenaza de cualquier pena y para el cual dicha persona no se ha ofrecido a si misma de forma voluntaria. Tal como lo define la OIT, el trabajo forzado es un término genérico que incluye a la esclavitud, prácticas similares a la esclavitud, varias formas de servidumbre por deudas, tráfico humano (también llamado esclavitud moderna) y otras prácticas.</t>
  </si>
  <si>
    <t>Zwangsarbeit laut der „Forced Labour Convention“ (Übereinkommen über Zwangsarbeit) (Nr. 29) der Internationalen Arbeitsorganisation (ILO) von 1930 ist jede Art von Arbeit und Dienst, die/der von einer Person unter Androhung von Strafe ausgeübt wird und für die/den sich die besagte Person nicht freiwillig angeboten hat. Laut der Definition der ILO ist Zwangsarbeit ein Überbegriff, der Sklaverei, Sklaverei-ähnliche Praktiken, verschiedene Formen der Schuldenknechtschaft, Menschenhandel – auch als moderne Sklaverei bezeichnet – und andere Praktiken umfasst.</t>
  </si>
  <si>
    <t>根据国际劳工组织（劳工组织）1930年《强迫劳动公约》（第29号）的定义，强制劳动是任何人因任何处罚受到威胁，非自愿所提供的工作和服务。按照国际劳工组织的定义，强迫劳动是一个概括术语，包括奴隶制、类似奴隶做法、各种形式的债役、人口贩运（也称为现代奴隶制）和其他做法。</t>
  </si>
  <si>
    <t>国際労働機関（ILO）の1930年強制労働条約（第29号）による強制労働とは、処罰の脅威によって強制され、また自らが任意に申し出たものでないすべての労働のことです。ILOの定義によると、強制労働は奴隷、奴隷制類似慣行、様々な形態での債務奴隷、人身取引（現代奴隷とも呼ばれる）、その他の慣行を含む総称です。</t>
  </si>
  <si>
    <t>Trabalho forçado, de acordo com a Convenção sobre o Trabalho Forçado de 1930 (N.º 29) da Organização Internacional do Trabalho (OIT), é todo o trabalho e serviço exigido de uma pessoa sob a ameaça de sanção e para o qual a referida pessoa não se tenha oferecido voluntariamente. Conforme definido pela OIT, trabalho forçado é um termo generalista que inclui escravatura, práticas análogas à escravatura, várias formas de servidão por dívidas, tráfico de seres humanos - também designado por escravatura moderna - e outras práticas.</t>
  </si>
  <si>
    <t>Forestry refers to the growing and harvesting of timber. Work in this sector includes cutting down trees with hand-held tools or felling machines, dragging logs with tractors, separating and classifying logs, and grading logs according to specific characteristics, and inspecting relevant equipment.</t>
  </si>
  <si>
    <t>La foresterie renvoie à la culture et à la récolte du bois. Le travail, dans ce secteur, consiste à abattre des arbres avec des outils portatifs ou de gros engins, traîner des bûches à l’aide de tracteurs, séparer et classer des bûches selon leurs caractéristiques et inspecter les équipements appropriés.</t>
  </si>
  <si>
    <t>La "Forestación" refiere al cultivo y cosecha de madera. El trabajo en este sector incluye la tala de árboles con herramientas manuales o máquinas, el traslado de troncos con tractores, la separación y clasificación de troncos y la calificación de troncos según características específicas, y la inspección del equipamiento correspondiente.</t>
  </si>
  <si>
    <t>Die Forstwirtschaft bezieht sich auf das Anbauen und Ernten von Holz. Die Arbeit in diesem Sektor umfasst das Fällen von Bäumen mit handbetriebenen Werkzeugen oder Baumfällmaschinen, das Ziehen von Stämmen mit Traktoren, das Trennen und Einstufen von Stämmen sowie das Bewerten von Stämmen nach bestimmten Merkmalen und das Überprüfen der relevanten Ausrüstung.</t>
  </si>
  <si>
    <t>林业是指木材的种植和收获。该行业的工作包括用手持式工具或砍伐机械砍伐树木，用拖拉机拖拽原木，根据具体特点分离、分类原木并对其分级，以及检查相关设备。</t>
  </si>
  <si>
    <t>林業は、木材の育成と伐採をさします。この業界での作業には、手持ち道具や伐採装置での伐採、トラクターでの集材、木材の選別と分類、関連器具の点検などが含まれます。</t>
  </si>
  <si>
    <t>Silvicultura refere-se à plantação e corte de madeira. O trabalho neste setor inclui cortar árvores com ferramentas portáteis ou maquinaria de abate de árvores, arrastar cepos com tratores, separar, classificar e graduar cepos de acordo com características específicas e inspecionar equipamentos relevantes.</t>
  </si>
  <si>
    <t>The French Loi relative au devoir de vigilance, also known as the French Duty of Care or French Corporate Duty of Vigilance, applies to organizations headquartered in France with 5,000 workers in France or 10,000 workers worldwide.The law requires those businesses to establish a vigilance plan, implement the plan, publish the plan, and publish annual vigilance plan implementation reports. The vigilance plan must contain risk mapping for identification, analysis and prioritization; procedures of regular evaluations of suppliers and sub-suppliers; actions to mitigate risk or prevent serious harm; an alert mechanism and database of alerts; a system for monitoring implemented measures and evaluating their effectiveness. Please follow this link for more detailed information: https://www.legifrance.gouv.fr/eli/loi/2017/3/27/ECFX1509096L/jo/texte</t>
  </si>
  <si>
    <t xml:space="preserve">La loi relative au devoir de vigilance s'applique aux organisations ayant leur siège social en France et qui emploient 5 000 salariés en France ou 10 000 salariés dans le monde. Ces dernières sont tenues d'établir un plan de vigilance, de le mettre en œuvre, de le diffuser et de publier des rapports annuels de mise en œuvre de ce plan de vigilance. Le plan de vigilance doit prévoir une cartographie des risques pour l'identification, l'analyse et la hiérarchisation des priorités ; des procédures pour l’évaluation régulière des fournisseurs et sous-traitants ; des actions visant à atténuer les risques ou à prévenir des dommages sévères ; un mécanisme d'alerte et une base de données d'alertes ; un système de suivi des mesures mises en œuvre et d'évaluation de leur efficacité. </t>
  </si>
  <si>
    <t xml:space="preserve">La ley francesa "Loi relative au devoir de vigilance", también conocida como el Deber de cuidado o Ley del Deber de Vigilancia, aplica a organizaciones con sede en Francia con más de 5.000 empleados en Francia o 10.000 empleados en todo el mundo. La ley exige a dichas organizaciones crear un plan de vigilancia, implementar el plan, publicar el plan y publicar informes anuales de la implementación del plan de vigilancia. El plan de vigilancia debe incluir un mapeo de riesgos para su identificación, análisis y priorización; procedimientos de evaluaciones periódicas de proveedores y subproveedores; acciones para mitigar el riesgo o prevenir los daños graves; un mecanismo de alerta y una base de datos de alertas; y un sistema para monitorear las medidas implementadas y evaluar su efectividad. </t>
  </si>
  <si>
    <t xml:space="preserve">Das französische Loi relative au devoir de vigilance, auch bekannt als die französische Sorgfaltspflicht oder die französische Unternehmenspflicht der Überwachung, gilt für Unternehmen mit Hauptsitz in Frankreich mit 5.000 Arbeitnehmer in Frankreich oder 10.000 Arbeitnehmer weltweit. Das Gesetz verlangt, dass diese Unternehmen einen Überwachungsplan erstellen, den Plan umsetzen, den Plan veröffentlichen und jährliche Berichte über die Umsetzung des Überwachungsplans veröffentlichen. Der Wachsamkeitsplan muss eine Risikokartierung zur Identifizierung, Analyse und Priorisierung, Verfahren zur regelmäßigen Bewertung von Lieferanten und Unterlieferanten, Maßnahmen zur Risikominderung oder Vermeidung schwerer Schäden, einen Warnmechanismus und eine Warndatenbank, ein System zur Überwachung der durchgeführten Maßnahmen und zur Bewertung ihrer Wirksamkeit enthalten. </t>
  </si>
  <si>
    <t>《法国尽职调查法》，又称《法国关注义务法》或《法国企业警戒义务法》，适用于总部设在法国，在法国拥有5,000名员工或在全球拥有10,000名员工的公司。该法律要求这些企业制定警戒计划，实施、公布该计划，并发布年度警戒计划实施报告。警戒计划必须包含风险地图，以便进行识别、分析和确定优先次序；供应商和次级供应商的定期评估程序；降低风险或防止严重伤害的行动；警报机制和警报数据库；监测已实施措施和评估其有效性的系统。</t>
  </si>
  <si>
    <t>「注意義務法」、または「フランス企業注意責任法」として知られる「French Loi relative au devoir de vigilance」は、フランス国内に本社を置き、5,000人以上の従業員を擁する企業、または他国籍の場合は世界中に1万人の従業員を擁する企業が対象となっています。当法では、これらの企業に注意義務の計画を立て、計画を実施し、計画を公表し、年次注意義務計画実施報告書を公表するよう義務付けています。注意義務の計画には、リスクを特定し、分析し、優先順位を決めるためのマッピング、サプライヤーと子会社の状況を定期的に評価する手順、深刻な被害を防止するための取り組み、警戒メカニズムおよび警戒のデータベース、実施された措置の進捗確認を行い、それらの実効性を評価する体制を含めなければなりません。</t>
  </si>
  <si>
    <t xml:space="preserve">A "French Loi relative au devoir de vigilance", também conhecida por Dever Francês de Cuidado ou Dever organizaçãorial Francês de Vigilância, aplica-se a organizaçãos sediadas em França com 5000 funcionários em França ou 10 000 funcionários a nível mundial. A lei exige que estas organizaçãos estabeleçam um plano de vigilância, implementem o plano, divulguem o plano e publiquem relatórios anuais de vigilância relativos à implementação do plano. O plano de vigilância tem de integrar: um mapeamento dos riscos para identificação, análise e priorização; procedimentos de avaliação regular de fornecedores e subfornecedores; ações destinadas a reduzir os riscos ou evitar danos graves; um mecanismo de alerta e base de dados de alertas; um sistema para monitorizar as medidas implementadas e avaliar a eficácia das mesmas. </t>
  </si>
  <si>
    <t>This sector includes the provision of health and social work activities. Activities include a wide range of activities, starting from health care provided by trained medical professionals in hospitals and other facilities, over residential care activities that still involve a degree of health care activities to social work activities without any involvement of health care professionals. Please follow this link for more detailed information: https://unstats.un.org/unsd/publication/seriesm/seriesm_4rev4e.pdf</t>
  </si>
  <si>
    <r>
      <rPr>
        <sz val="11"/>
        <color theme="1"/>
        <rFont val="Calibri"/>
        <family val="2"/>
      </rPr>
      <t>Ce secteur comprend l'offre d'activités de santé et de travail social. Les activités comprennent un large éventail d'activités, allant des soins de santé dispensés par des professionnels de la santé formés dans les hôpitaux ou autres établissements aux activités de soins en établissements spécialisés de type maison de repos, sans oublier les activités de travail social qui excluent la participation de professionnels de la santé. Veuillez cliquer sur ce lien pour obtenir plus de renseignements :</t>
    </r>
    <r>
      <rPr>
        <sz val="11"/>
        <color rgb="FF000000"/>
        <rFont val="Calibri"/>
        <family val="2"/>
      </rPr>
      <t xml:space="preserve">  https://unstats.un.org/unsd/publication/seriesm/seriesm_4rev4e.pdf</t>
    </r>
  </si>
  <si>
    <t>Este sector incluye la prestación de servicios de salud y asistencia social. Incluye una amplia gama de actividades, desde la atención sanitaria proporcionada por profesionales médicos capacitados en hospitales y otras instalaciones, pasando por las actividades de atención residencial que implican un grado de actividades de atención sanitaria, hasta las actividades de trabajo social sin ninguna participación de profesionales de la salud. Por favor, siga este enlace para obtener información más detallada: https://unstats.un.org/unsd/publication/seriesm/seriesm_4rev4e.pdf</t>
  </si>
  <si>
    <t>Dieser Sektor umfasst die Bereitstellung von Gesundheits- und Sozialarbeit. Die Tätigkeiten umfassen ein breites Arbeitsspektrum, angefangen bei der Gesundheitsversorgung durch geschultes medizinisches Fachpersonal in Krankenhäusern und anderen Einrichtungen über stationäre Pflegetätigkeiten, die immer noch ein gewisses Maß an Gesundheitsversorgung beinhalten, bis hin zu Maßnahmen der Sozialarbeit ohne Beteiligung von Gesundheitsexperten.</t>
  </si>
  <si>
    <t>该部门包括提供健康和社会工作活动，包括从在医院和其他设施由训练有素的医疗专业人员提供的医疗保健，到涉及一定程度医疗保健活动的社区保健活动，再到没有任何医疗保健专业人员参与的社会工作活动的一系列活动。请点击这一链接查看更多详细信息： https://unstats.un.org/unsd/publication/seriesm/seriesm_4rev4e.pdf</t>
  </si>
  <si>
    <t>この分野には、医療・保健、福祉活動の提供が含まれます。活動には、病院やその他の施設での訓練を受けた医療専門家が提供する医療から、ある程度の医療活動を伴う養護活動、医療従事者の関与がない福祉活動まで幅広い活動が含まれます。詳細は、このリンクからご覧ください。https://unstats.un.org/unsd/publication/seriesm/seriesm_4rev4e.pdf</t>
  </si>
  <si>
    <t xml:space="preserve">Este setor inclui a prestação de atividades de saúde e assistência social. As atividades incluem um vasto leque de atividades, desde a prestação de cuidados de saúde por profissionais de saúde qualificados em hospitais e outras instalações, passando pelas atividades de apoio domiciliário que envolvem, mesmo assim, um certo grau de atividades de cuidados de saúde, até às atividades de assistência social que não envolvem profissionais de saúde. Siga esta hiperligação para obter informações mais detalhadas: https://unstats.un.org/unsd/publication/seriesm/seriesm_4rev4e.pdf
</t>
  </si>
  <si>
    <t>Hospitality refers to those sectors that provide food, accommodation, tourism and leisure services, and in particular focuses on the hotel, food service and tourism sectors.</t>
  </si>
  <si>
    <t>L'hôtellerie concerne ces secteurs qui fournissent des services de restauration, d'hébergement, de tourisme et de loisirs, et se concentre en particulier sur les services hôteliers, alimentaires et touristiques.</t>
  </si>
  <si>
    <t>"Turismo" refiere a las industrias que brindan servicios de alimentación, alojamiento, turismo y recreación, y en particular se enfoca en las industrias de hotelería, alimentación y turismo.</t>
  </si>
  <si>
    <t>Gastgewerbe bezieht sich auf die Branchen, die Nahrung, Unterkunft, Tourismus und Freizeitdienste anbieten, und konzentriert sich insbesondere auf das Hotelgewerbe, Gastronomie und die Tourismusbranche.</t>
  </si>
  <si>
    <t>观光服务业是指提供食物、住宿、旅游和休闲服务的行业，特别是酒店、餐饮服务业和旅游业。</t>
  </si>
  <si>
    <t>ホスピタリティは、飲食物、宿泊、観光、レジャーサービスの提供、特にホテル、外食産業、観光産業などをさします。</t>
  </si>
  <si>
    <t>A restauração refere-se às setores que prestam serviços alimentares, de acomodação, de turismo e lazer, focando-se em particular nas setores hoteleira, de serviços alimentares e do turismo.</t>
  </si>
  <si>
    <t>Housekeeping and facilities operation refers to the services involved in the basic operation and maintenance of facilities, including janitorial services, laundry services, grounds maintenance, guarding/security services, and waste management services.</t>
  </si>
  <si>
    <t>L'entretien et la maintenance font référence aux services impliqués dans la maintenance et l’entretien de base des installations, y compris les services de conciergerie, de blanchisserie, d'entretien de terrains, de gardiennage/sécurité et de gestion des déchets.</t>
  </si>
  <si>
    <t>"Limpieza y mantenimiento de establecimientos" refiere a los servicios involucrados en el funcionamiento y mantenimiento básico de instalaciones, incluidos los servicios de conserjería, lavandería, mantenimiento, jardinería, servicios de vigilancia/seguridad y servicios de gestión de residuos.</t>
  </si>
  <si>
    <t>Hauswirtschaft und Betrieb von Anlagen bezieht sich auf die Dienstleistungen, die am grundlegenden Betrieb und Wartung von Einrichtungen beteiligt sind, einschließlich Hausmeisterdienste, Wäschereidienstleistungen, Anlagenpflege, Bewachung/Sicherheitsdienste und Entsorgungsdienstleistungen.</t>
  </si>
  <si>
    <t>管家和设施运行是指设施的基本运行与维护所涉及的服务，包括清洁服务、洗衣服务、场地维护、保卫/安全服务和废物管理服务。</t>
  </si>
  <si>
    <t>清掃・施設サービス業は、清掃サービスやランドリーサービス、構内整備、警備・保安サービス、廃棄物管理サービスなど、施設の基本的な維持管理に関連するサービスをさします。</t>
  </si>
  <si>
    <t>Os serviços domésticos e exploração de instalações referem-se aos serviços envolvidos na exploração e manutenção básicas de instalações, incluindo serviços de limpeza, serviços de lavandaria, manutenção de terrenos, serviços de guarda/segurança e serviços de tratamento de resíduos.</t>
  </si>
  <si>
    <t>Includes housing that has been provided or arranged for workers indirectly by recruiters or directly by the organization completing and submitting the STRT.</t>
  </si>
  <si>
    <t>Comprend l’hébergement qui a été organisé ou fourni à l’employé indirectement par les recruteurs ou directement par l'organisation complétant et soumettant le STRT.</t>
  </si>
  <si>
    <t>Incluye el alojamiento provisto o dispuesto para los empleados indirectamente por los reclutadores o directamente por la organización que completa y envía la STRT.</t>
  </si>
  <si>
    <t>Umfasst Unterbringung, die Arbeitnehmer indirekt von den Personalbeschaffern oder direkt durch das die STRT ausfüllende und einreichende Organisation bereitgestellt oder arrangiert wird.</t>
  </si>
  <si>
    <t>包括由招聘方间接或由完成和提交STRT的组织直接为员工提供或安排的住宿。</t>
  </si>
  <si>
    <t>人材紹介事業者により間接的、またはSTRTに記入し提出する組織によって直接的に従業員に提供された、または手配された宿泊施設を含みます。</t>
  </si>
  <si>
    <t>Inclui alojamento que tenha sido oferecido ou disponibilizado para os funcionários indiretamente por angariadores ou diretamente pela organização que preenche e envia o STRT.</t>
  </si>
  <si>
    <t>Human trafficking, in accordance with the United Nations (UN) Palermo Protocol of 2000, is the recruitment, transportation, transfer, harboring, or receipt of persons by improper means (such as force, abduction, fraud, or coercion) for the purpose of exploitation. Exploitation can include sexual exploitation, forced labor or services, slavery or practices similar to slavery, servitude or the removal of organs. As defined by the UN, human trafficking is an umbrella term covering different forms. The International Labour Organization (ILO) also calls human trafficking “modern slavery” when done for the purposes of forced labor.</t>
  </si>
  <si>
    <t>La traite d’êtres humains, conformément au Protocole de Palerme de 2000 de l'Organisation des Nations Unies (NU), est le recrutement, le transport, le transfert, l'accueil ou la réception de personnes par des moyens inappropriés (comme la force, l'enlèvement, la fraude ou la coercition) à des fins d’exploitation. L'exploitation peut inclure l'exploitation sexuelle, le travail ou les services forcés, l'esclavage ou des pratiques apparentées à l'esclavage, la servitude ou le vol d’organes. Selon la définition de l'ONU, la traite des êtres humains est un terme générique couvrant différentes formes. L'Organisation internationale du travail (OIT) appelle également la traite d'êtres humains « l'esclavage moderne » lorsqu'il s’agit de travail forcé.</t>
  </si>
  <si>
    <t>El "Tráfico humano", según el Protocolo de Palermo de las Naciones Unidas (ONU) del año 2000, es el reclutamiento, transporte, transferencia, hospedaje o recepción de personas por medios indebidos (tales como la fuerza, el secuestro, fraude o coerción) con el propósito de su explotación. La explotación puede incluir la explotación sexual, trabajo o servicios forzados, esclavitud o prácticas similares a la esclavitud, servidumbre o la extracción de órganos. Como lo define la ONU, el tráfico humano es un término genérico que cubre distintas formas. La Organización Internacional del Trabajo (OIT) también llama al tráfico humano "esclavitud moderna" cuando se efectúa con fines de trabajo forzado.</t>
  </si>
  <si>
    <t>Menschenhandel laut dem „Palermo Protocol of 2000“ (Palermo-Protokoll von 2000) der Vereinten Nationen (UN) ist die Anwerbung, der Transport, die Übertragung, Beherbergung oder der Empfang von Personen durch unlautere Mittel (wie zum Beispiel Gewalt, Entführung, Betrug oder Zwang) zum Zweck der Ausbeutung. Ausbeutung kann sexuelle Ausbeutung, Zwangsarbeit oder erzwungene Dienstleistungen, Sklaverei oder Sklaverei-ähnliche Praktiken, Leibeigenschaft oder Entnahme von Organen umfassen. Laut der Definition der UN ist Menschenhandel ein Überbegriff, der verschiedene Formen abdeckt. Die Internationale Arbeitsorganisation (ILO) bezeichnet den Menschenhandel auch als „moderne Sklaverei“, wenn er zum Zweck der Zwangsarbeit geschieht.</t>
  </si>
  <si>
    <t>根据2000年《联合国巴勒莫议定书》的定义，人口贩卖是以剥削为目的通过不正当手段（如强迫、绑架、欺诈或胁迫）进行的人员招聘、运送、转移、窝藏或接收。剥削可以包括性剥削、强迫劳动或服务、奴隶制或类似奴隶制做法、奴役或器官移除的做法。根据联合国的定义，人口贩卖是涵盖不同形式的概括术语。国际劳工组织（劳工组织）也将以强迫劳动为目的的人口贩卖称为“现代奴隶制”。</t>
  </si>
  <si>
    <t>国際連合（UN）2000年パレルモ議定書による人身取引とは、搾取の目的で、不正な手段（暴力、誘拐、詐欺、強制）で人を獲得、輸送、引き渡し、蔵匿、または収受することを言います。搾取には、性的搾取、強制的な労働や役務の提供、奴隷化もしくはこれに類する行為、隷属または臓器の摘出を含みます。UNが定義したように、人身取引は様々な形態を含む総称です。国際労働機関は、人身取引が強制労働の目的で行われる場合、「現代奴隷」とも呼んでいます。</t>
  </si>
  <si>
    <t>O tráfico de seres humanos, de acordo com o Protocolo de Palermo de 2000 da ONU, consiste no recrutamento, transporte, transferência, acomodação ou receção de pessoas por meios impróprios (como pela força, por rapto, fraude ou coerção) para fins de exploração. A exploração pode incluir exploração sexual, trabalho ou serviços forçados, escravatura ou práticas análogas à escravatura, servidão ou remoção de órgãos. Conforme definido pela ONU, "tráfico de seres humanos" é um termo generalista que abrange diferentes formas. A Organização Internacional do Trabalho (OIT) também designa o tráfico de seres humanos por "escravatura moderna" quando é feito para fins de trabalho forçado.</t>
  </si>
  <si>
    <t xml:space="preserve">Supply chain providing goods or services that do not end up in the product or service delivered to a customer. Includes goods not for resale. </t>
  </si>
  <si>
    <t xml:space="preserve">Cadena de suministro que proporciona bienes o servicios que no terminan directamente en el producto o servicio brindado a un cliente. Incluye las mercancías no destinadas a la reventa. </t>
  </si>
  <si>
    <t xml:space="preserve">Lieferkette, die Waren oder Dienstleistungen bereitstellt, die nicht zu dem Produkt oder der Dienstleistung führen, die an einen Kunden geliefert werden. Enthält nicht zum Weiterverkauf bestimmte Waren. </t>
  </si>
  <si>
    <t>供应链提供的商品或服务不成为最终交付给客户的产品或服务。包括不可转售的商品。</t>
  </si>
  <si>
    <t>顧客に提供される製品・サービスには含まれない製品・サービスを提供するサプライチェーン。再販用ではない製品も含まれます。</t>
  </si>
  <si>
    <t xml:space="preserve">Cadeia logística de fornecimento de mercadorias ou serviços que não acabam incluídos no produto ou serviço fornecido a um cliente. Inclui mercadorias não destinadas a revenda. </t>
  </si>
  <si>
    <t>Internal accountability standards can include procedures for corrective and preventative actions and confidentiality and whistleblower protections.</t>
  </si>
  <si>
    <t>Les normes de responsabilisation internes peuvent inclure des procédures permettant aux  employés de signaler des violations, des mesures correctives et préventives, ainsi que des protections de confidentialité et de dénonciation.</t>
  </si>
  <si>
    <r>
      <rPr>
        <sz val="11"/>
        <color rgb="FF000000"/>
        <rFont val="Calibri"/>
        <family val="2"/>
      </rPr>
      <t>Los estándares de responsabilidad internos pueden incluir procedimientos para acciones correctivas y preventivas y la protección de la confidencialidad y de los denunciantes.</t>
    </r>
  </si>
  <si>
    <t>Interne Rechenschaftsstandards können Verfahren für Korrektur- und Vorbeugemaßnahmen sowie Vertraulichkeit und Informantenschutz beinhalten.</t>
  </si>
  <si>
    <t>内部问责标准可以包括纠正性和预防性行为和保密性以及告密者保护的程序。</t>
  </si>
  <si>
    <t>内部責任基準には、是正・防止措置、守秘、内部告発者の保護などが含まれます。</t>
  </si>
  <si>
    <r>
      <rPr>
        <sz val="11"/>
        <color theme="1"/>
        <rFont val="Calibri"/>
        <family val="2"/>
      </rPr>
      <t>As normas de responsabilização a nível interno podem incluir procedimentos destinados à implementação de ações corretivas e preventivas, bem como de medidas de proteção da confidencialidade e do denunciante.</t>
    </r>
  </si>
  <si>
    <t xml:space="preserve">This sector includes the provision of expertise in the field of information technologies: writing, modifying, testing and supporting software; planning and designing computer systems that integrate computer hardware, software and communication technologies; on-site management and operation of clients' computer systems and/or data processing facilities; and other professional and technical computer-related activities. Please follow this link for more detailed information: https://unstats.un.org/unsd/publication/seriesm/seriesm_4rev4e.pdf </t>
  </si>
  <si>
    <t xml:space="preserve">Ce secteur comprend les offres d'expertises dans le domaine des technologies de l'information, à savoir la rédaction, l’adaptation, la mise à l'essai et le soutien de logiciels ; la planification et la conception de systèmes informatiques intégrant le matériel informatique, les logiciels et les technologies de communication ; la gestion et l’exploitation sur place des systèmes informatiques des clients et/ou des installations de traitement des données ; et autres activités professionnelles et techniques liées à l’informatique. Veuillez cliquer sur ce lien pour obtenir plus de renseignements : https://unstats.un.org/unsd/publication/seriesm/seriesm_4rev4e.pdf </t>
  </si>
  <si>
    <t>Este sector incluye la aportación de conocimientos especializados en el ámbito de las tecnologías de la información: redacción, modificación, servicios de prueba y soporte de programas informáticos; planificación y diseño de sistemas informáticos que integran hardware informático, software y tecnologías de telecomunicaciones; gestión y explotación in situ de sistemas informáticos y/o servicios de procesamiento de datos de los clientes; y otras actividades profesionales y técnicas relacionadas con la informática. Por favor, siga este enlace para obtener información más detallada: https://unstats.un.org/unsd/publication/seriesm/seriesm_4rev4e.pdf</t>
  </si>
  <si>
    <t>Dieser Sektor umfasst die Bereitstellung von Fachwissen im Bereich Informationstechnologien: Schreiben, Modifizieren, Testen und Unterstützen von Software; Planung und Entwurf von Computersystemen, die Computerhardware, Software und Kommunikationstechnologien integrieren; Verwaltung und Betrieb von Computersystemen und/oder Datenverarbeitungsanlagen des Kunden vor Ort; und andere berufliche und technische computerbezogene Tätigkeiten. Folgen Sie bitte diesem Link für weitergehende Informationen:
https://unstats.un.org/unsd/publication/seriesm/seriesm_4rev4e.pdf</t>
  </si>
  <si>
    <t>该部门包括提供信息技术领域的专业知识：编写、修改、测试和支持软件；规划和设计集成计算机硬件、软件和通信技术的计算机系统；客户的计算机系统和/或数据处理设施的现场管理和操作；以及其他计算机相关的专业和技术性活动。请点击这一链接查看更多详细信息： https://unstats.un.org/unsd/publication/seriesm/seriesm_4rev4e.pdf</t>
  </si>
  <si>
    <t xml:space="preserve">このセクターには、ソフトウェアの作成、変更、テスト、およびサポート、コンピュータハードウェア、ソフトウェア、通信技術を統合したコンピューターシステムの計画と設計、顧客のコンピューターシステムおよび/またはデータ処理施設の現場での管理と運用、その他の専門的で技術的なコンピューター関連の活動など、情報技術分野の専門知識の提供が含まれます。詳細は、このリンクからご覧ください。https://unstats.un.org/unsd/publication/seriesm/seriesm_4rev4e.pdf
</t>
  </si>
  <si>
    <t>Este setor inclui a prestação de serviços especializados no campo das tecnologias de informação: criação, modificação, teste e assistência de softwares; planeamento e conceção de sistemas informáticos que integram hardware, software e tecnologias de comunicação; gestão e operação no local de sistemas informáticos de clientes e/ou instalações de processamento de dados; e outras atividades profissionais e técnicas relacionadas com informática. Siga esta hiperligação para obter informações mais detalhadas: https://unstats.un.org/unsd/publication/seriesm/seriesm_4rev4e.pdf</t>
  </si>
  <si>
    <t>The labor supply chain consists of the sequence of employment relationships that a worker goes through in order to be deployed in a productive capacity. This may involve interactions or arrangements with recruiters, labour providers, temporary labour agencies, and other intermediaries who provide workers.</t>
  </si>
  <si>
    <t>La chaîne d'approvisionnement en main-d'œuvre correspond à la séquence de relations de travail qu'un travailleur traverse en vue de son déploiement dans une capacité de production. Cela peut impliquer des interactions ou des arrangements avec des recruteurs, des fournisseurs de main-d'œuvre, des agences d'intérim et d'autres intermédiaires qui mettent des travailleurs à disposition.</t>
  </si>
  <si>
    <t>La cadena de suministro de trabajo se compone de la secuencia de relaciones de empleo por las que pasa un trabajador para la implementación de su capacidad productiva. Esto puede requerir interacciones o acuerdos con los reclutadores, proveedores de mano de obra, agencias de trabajo temporal y otros intermediarios que proporcionan trabajadores.</t>
  </si>
  <si>
    <t>Die Arbeitsversorgungskette besteht aus der Abfolge von Arbeitsverhältnissen, die ein Arbeitnehmer mit dem Ziel durchläuft, produktiv eingesetzt zu werden. Dies kann Interaktionen oder Vereinbarungen mit Personalvermittlern, Arbeitsvermittlern, Zeitarbeitsfirmen und anderen Vermittlern einschließen, die Arbeitskräfte bereitstellen.</t>
  </si>
  <si>
    <t>劳工供应链包含一系列雇佣关系，工人通过这一系列的雇佣关系能够发挥其最大的生产能力。这可能涉及与招聘单位、劳工提供方、临时劳工机构和其他提供工人的中间方进行交流或做出安排。</t>
  </si>
  <si>
    <t>労働者のサプライチェーンは、労働者が生産能力のある状態で配置されるよう労働者が手順を踏む、一連の雇用関係から成り立っています。これには、人材紹介会社、労働者派遣事業者、人材派遣会社、および労働者を提供するその他の仲介者との交流や取り決めが含まれる場合があります。</t>
  </si>
  <si>
    <t>A cadeia logística de mão-de-obra consiste da sequência de relações de trabalho pelas quais um trabalhador passa de modo a ser utilizado numa capacidade produtiva. Isto pode envolver interações ou contratos com angariadores, fornecedores de mão-de-obra, agências de trabalho temporário e outros intermediários que fornecem trabalhadores.</t>
  </si>
  <si>
    <t>The German Act on Corporate Due Diligence Obligations in Supply Chains imposes an obligation on certain large companies operating in Germany to exercise due diligence to ensure that there are no violations of human rights in their own business operations and in the supply chain.</t>
  </si>
  <si>
    <t>la loi allemande sur les obligations de diligence des entreprises dans les chaînes d'approvisionnement impose à certaines grandes entreprises opérant en Allemagne l'obligation d'exercer une diligence raisonnable pour s'assurer qu'il n'y a pas de violations des droits de l'homme dans leurs propres opérations commerciales et dans la chaîne d'approvisionnement.</t>
  </si>
  <si>
    <t>La ley alemana sobre las obligaciones corporativas de diligencia debida en las cadenas de suministro impone, a determinadas compañías de gran tamaño que operan en Alemania, la obligación de ejercer diligencia debida para asegurarse de que no se produzcan violaciones de los derechos humanos en sus propias operaciones de negocios y en la cadena de suministro.</t>
  </si>
  <si>
    <t>Das deutsche Gesetz über die Sorgfaltspflichten von Unternehmen in Lieferketten verpflichtet bestimmte in Deutschland tätige Großunternehmen zur Einhaltung der Sorgfaltspflicht, um sicherzustellen, dass es in ihrer eigenen Geschäftstätigkeit und in der Lieferkette nicht zu Menschenrechtsverletzungen kommt.</t>
  </si>
  <si>
    <t>《德国供应链中的公司尽职调查义务法》规定，在德国经营的某些大型公司有义务进行尽职调查，以确保其自身的业务运营和供应链中不存在侵犯人权的行为。</t>
  </si>
  <si>
    <t>サプライチェーンにおける企業デューデリジェンスの義務に関するドイツ法は、ドイツで事業を行う特定の大企業に対し、自社の事業活動およびサプライチェーンにおいて人権侵害がないことを確認するためのデューデリジェンスを実施する義務を課しています。</t>
  </si>
  <si>
    <t>a lei alemã sobre as obrigações de devidas diligências empresariais em cadeias logísticas impõe a determinadas empresas de grandes dimensões que operam na Alemanha a obrigatoriedade de exercerem as devidas diligências no sentido de assegurar que não existem quaisquer violações dos direitos humanos nas suas próprias operações empresariais e na cadeia logística.</t>
  </si>
  <si>
    <t>Low-skilled work is work associated with a limited skill set or minimal economic value for the work performed. Low-skilled workers are generally not required to have more than a high school diploma, and typically earn small wages.</t>
  </si>
  <si>
    <t>Le travail peu qualifié est un travail associé à un ensemble de compétences limité ou à une valeur économique minimale pour le travail effectué. Les travailleurs peu qualifiés ne sont généralement pas tenus d'avoir plus qu'un diplôme d'études secondaires, et ils gagnent généralement de petits salaires.</t>
  </si>
  <si>
    <t>El "Trabajo poco calificado" es trabajo asociado con un conjunto limitado de competencias o de mínimo valor económico del trabajo realizado. Los trabajadores poco calificados generalmente no necesitan tener más que un diploma de educación secundaria, y típicamente perciben salarios bajos.</t>
  </si>
  <si>
    <t>Niedrigqualifizierte Arbeit ist Arbeit, die mit begrenzten fachlichen Fähigkeiten oder minimalen wirtschaftlichen Wert für die geleistete Arbeit verbunden ist. Niedrigqualifizierte Arbeiter müssen in der Regel nicht mehr als einen Schulabschluss vorweisen und erhalten normalerweise geringe Löhne.</t>
  </si>
  <si>
    <t>低技能劳动是涉及技能有限或经济价值最低的工作。低技能工人通常不需要高中以上文凭，且工资很低。</t>
  </si>
  <si>
    <t>未熟練労働は、限られた技術に関連する労働、または行う仕事の経済価値が最少である労働です。未熟練労働者は、一般的に高校卒業以上の学歴を必要とせず、一般的に賃金が低額です。</t>
  </si>
  <si>
    <t>Trabalho não qualificado é o trabalho associado a um conjunto limitado de competências ou a um valor económico mínimo para o trabalho realizado. Geralmente, não se exige aos trabalhadores não qualificados que tenham completado mais do que o ensino secundário e, normalmente, recebem baixos salários.</t>
  </si>
  <si>
    <t>This sector includes (i) maintenance and repair of motor vehicles: mechanical repairs, electrical repairs, electronic injection systems repair, ordinary servicing, bodywork repair, repair of motor vehicle parts, washing, polishing, etc.,  spraying and painting, repair of screens and windows, repair of motor vehicle seats; (ii) tyre and tube repair, fitting or replacement; (iii) anti-rust treatment; (iv) installation of parts and accessories not as part of the manufacturing process. Please follow this link for more detailed information: https://unstats.un.org/unsd/publication/seriesm/seriesm_4rev4e.pdf</t>
  </si>
  <si>
    <t>ce secteur comprend (i) l'entretien et la réparation de véhicules automobiles : réparations mécaniques, réparations électriques, réparation de systèmes d'injection électroniques, entretien ordinaire, réparation de carrosserie, réparation de pièces de véhicules automobiles, lavage, polissage, etc., pulvérisation et peinture, réparation de vitres et de fenêtres, réparation de sièges de véhicules automobiles ; (ii) réparation, montage ou remplacement de pneus et de chambres à air ; (iii) traitement antirouille ; (iv) installation de pièces et d'accessoires ne faisant pas partie du processus de fabrication. Veuillez suivre ce lien pour des informations plus détaillées : https://unstats.un.org/unsd/publication/seriesm/seriesm_4rev4e.pdf</t>
  </si>
  <si>
    <t>Este sector incluye (i) mantenimiento y reparación de vehículos de motor: reparaciones mecánicas, reparaciones eléctricas, reparación de sistemas de inyección electrónica, servicio técnico ordinario, reparación de carrocería, reparación de componentes de vehículos de motor, lavado, encerado, etc., pulverización y pintado, reparación de ventanas y pantallas, reparación de asientos de vehículos de motor; (ii) reparación de neumáticos y tubos, ajuste o sustitución; (iii) tratamiento anticorrosión; (iv) instalación de piezas y accesorios que no forman parte del proceso de fabricación. Siga este vínculo para obtener información detallada: https://unstats.un.org/unsd/publication/seriesm/seriesm_4rev4e.pdf</t>
  </si>
  <si>
    <t>Dieser Wirtschaftszweig beinhaltet (i) Wartung und Reparatur von Kraftfahrzeugen: mechanische Reparaturen, elektrische Reparaturen, Reparatur von elektronischen Einspritzsystemen, übliche Wartungsarbeiten, Karosseriereparaturen, Reparatur von Kraftfahrzeugteilen, Waschen, Polieren usw., Spritzen und Lackieren, Reparatur von Scheiben und Fenstern, Reparatur von Kraftfahrzeugsitzen; (ii) Reparatur, Montage oder Austausch von Reifen und Schläuchen; (iii) Rostschutzbehandlung; (iv) Einbau von Teilen und Zubehör, die nicht Bestandteil des Fertigungsprozesses sind. Weitere Informationen finden Sie unter folgendem Link: https://unstats.un.org/unsd/publication/seriesm/seriesm_4rev4e.pdf</t>
  </si>
  <si>
    <t>这一部分包括 (i) 机动车辆的保养和维修：机械维修、电气维修、电子喷射系统维修、常规服务、车身维修、车辆零件维修、清洗、抛光等、喷涂和喷漆、挡风玻璃和车窗维修、车辆座椅维修；(ii) 轮胎和管子的维修、安装或更换；(iii) 防锈处理；(iv) 安装非制造过程所包含的部件和附件。请点击此链接了解更多详细信息：https://unstats.un.org/unsd/publication/seriesm/seriesm_4rev4e.pdf</t>
  </si>
  <si>
    <t>この部門には、（i）自動車の整備・修理：機械修理、電気修理、電子噴射装置修理、通常の整備、車体修理、自動車部品の修理、洗浄、研磨等、スプレー・塗装、スクリーン・窓修理、自動車シート修理、（ii）タイヤ・チューブ修理、装着または交換、（iii）防錆処理、（iv）製造工程の一部ではない部品・付属品の取付け、が含まれます。詳細については、https://unstats.un.org/unsd/publication/seriesm/seriesm_4rev4e.pdfをご参照ください。</t>
  </si>
  <si>
    <t>este setor inclui (i) manutenção e reparação de veículos motorizados: reparações mecânicas, reparações elétricas, reparação de sistemas de injeção eletrónica, assistência técnica geral, reparação de carrocerias, reparação de componentes de veículos motorizados, lavagem, polimento, etc., pulverização e pintura, reparação de telas e janelas, reparação de assentos de veículos motorizados; (ii) reparação, montagem ou substituição de pneus e tubagens; (iii) tratamento anticorrosão; (iv) instalação de componentes e acessórios que não faz parte do processo de fabrico. Siga esta hiperligação para obter informações mais detalhadas: https://unstats.un.org/unsd/publication/seriesm/seriesm_4rev4e.pdf</t>
  </si>
  <si>
    <t>This sector includes the physical or chemical transformation of materials, substances, or components into new products, although this cannot be used as the single universal criterion for defining manufacturing. The materials, substances, or components transformed are raw materials that are products of agriculture, forestry, fishing, mining or quarrying as well as products of other manufacturing activities. Substantial alteration, renovation or reconstruction of goods is generally considered to be manufacturing. Please follow this link for more detailed information: https://unstats.un.org/unsd/publication/seriesm/seriesm_4rev4e.pdf</t>
  </si>
  <si>
    <r>
      <rPr>
        <sz val="11"/>
        <color theme="1"/>
        <rFont val="Calibri"/>
        <family val="2"/>
      </rPr>
      <t>Ce secteur comprend la transformation physique ou chimique de matériaux, de substances ou de composants en de nouveaux produits, bien que ce critère soit insuffisant pour définir la fabrication. Les matériaux, substances ou composants transformés sont des matières premières issues de l'agriculture, de la sylviculture, de la pêche, des mines ou des carrières ainsi que d'autres activités manufacturières. L'altération substantielle, la rénovation ou la reconstruction de biens est généralement considérée comme de la fabrication.</t>
    </r>
    <r>
      <rPr>
        <sz val="11"/>
        <color rgb="FF000000"/>
        <rFont val="Calibri"/>
        <family val="2"/>
      </rPr>
      <t xml:space="preserve"> Veuillez cliquer sur ce lien pour obtenir plus de renseignements : https://unstats.un.org/unsd/publication/seriesm/seriesm_4rev4e.pdf </t>
    </r>
  </si>
  <si>
    <t>Este sector incluye la transformación física o química de materiales, sustancias o componentes en nuevos productos, aunque esto no puede ser utilizado como el único criterio universal para definir la manufactura. Los materiales, sustancias o componentes transformados son materias primas obtenidas mediante la agricultura, la forestación, la pesca, la minería o la explotación de canteras, así como productos de otras actividades manufactureras. En general se considera como manufactura la alteración, renovación o reconstrucción sustancial de bienes. Por favor, siga este enlace para obtener información más detallada: https://unstats.un.org/unsd/publication/seriesm/seriesm_4rev4e.pdf</t>
  </si>
  <si>
    <t>Dieser Sektor umfasst die physikalische oder chemische Umwandlung von Materialien, Stoffen oder Komponenten in neue Produkte, obwohl dies nicht als einziges universelles Kriterium für die Definition der Fertigung verwendet werden kann. Die verarbeiteten Materialien, Stoffe oder Komponenten sind Rohstoffe, die Produkte der Land- und Forstwirtschaft, der Fischerei, des Bergbaus oder der Gewinnung von Steinen und Erden sowie Produkte aus anderen Produktionstätigkeiten sind. Wesentliche Änderungen, Überarbeitungen oder Umarbeitungen von Gütern gelten im Allgemeinen als Fertigung. Folgen Sie bitte diesem Link für weitergehende Informationen:
https://unstats.un.org/unsd/publication/seriesm/seriesm_4rev4e.pdf</t>
  </si>
  <si>
    <r>
      <rPr>
        <sz val="11"/>
        <rFont val="Calibri"/>
        <family val="2"/>
      </rPr>
      <t>该部门包括将材料、</t>
    </r>
    <r>
      <rPr>
        <sz val="11"/>
        <color theme="1"/>
        <rFont val="Calibri"/>
        <family val="2"/>
      </rPr>
      <t>物质或成分通过物理或化学过程转化为新产品，尽管这不能作为定义制造的一个通用标准。转化的原材料——材料、物质或成分是农业、林业、渔业、采矿或采石业以及其他制造活动的产品。商品的重大改造、翻新或再造通常被视为制造。 请点击这一链接查看更多详细信息： https://unstats.un.org/unsd/publication/seriesm/seriesm_4rev4e.pdf</t>
    </r>
  </si>
  <si>
    <t>このセクターには、材料、物質、またはコンポーネントの新しい製品への物理的または化学的変換が含まれます。ただし、これは製造を定義するための単一の普遍的な基準としては使用できません。変換される材料、物質、またはコンポーネントは、農業、林業、漁業、鉱業、採石業からの成果物である原材料および他の製造活動の製品です。商品の大幅な改造、修復または再建は、一般に製造とみなされます。詳細は、このリンクからご覧ください。https://unstats.un.org/unsd/publication/seriesm/seriesm_4rev4e.pdf</t>
  </si>
  <si>
    <t>Este setor inclui a transformação física ou química de materiais, substâncias ou componentes em novos produtos, embora não possa ser utilizado como critério universal único para a definição de fabrico. Os materiais, substâncias ou componentes transformados são matérias-primas que são produtos de agricultura, silvicultura, pesca, mineração ou exploração de pedreiras, bem como produtos de outras atividades de fabrico. A alteração, renovação ou reconstrução substancial de mercadorias é, no geral, considerada como fabrico. Siga esta hiperligação para obter informações mais detalhadas: https://unstats.un.org/unsd/publication/seriesm/seriesm_4rev4e.pdf</t>
  </si>
  <si>
    <t>This sector includes the extraction of minerals occurring naturally as solids (coal and ores), liquids (petroleum) or gases (natural gas). This sector also includes supplementary activities aimed at preparing the crude materials for marketing, for example, crushing, grinding, cleaning, drying, sorting, concentrating ores, liquefaction of natural gas and agglomeration of solid fuels. Please follow this link for more detailed information: https://unstats.un.org/unsd/publication/seriesm/seriesm_4rev4e.pdf</t>
  </si>
  <si>
    <t xml:space="preserve">Ce secteur comprend l'extraction des minéraux présents naturellement sous forme solide (charbon et minerais), liquide (pétrole) ou gazeuse (gaz naturel). Ce secteur comprend également des activités complémentaires visant à préparer les matières premières pour la commercialisation, comme le concassage, le broyage, le nettoyage, le séchage, le tri, la concentration des minerais, la liquéfaction du gaz naturel et l'agglomération des combustibles solides. Veuillez cliquer sur ce lien pour obtenir plus de renseignements : https://unstats.un.org/unsd/publication/seriesm/seriesm_4rev4e.pdf  </t>
  </si>
  <si>
    <t>Este sector incluye la extracción de minerales que se encuentran en la naturaleza en estado sólido (carbón y minerales), líquido (petróleo) o gaseoso (gas natural). Este sector también incluye actividades complementarias destinadas a preparar los materiales brutos para la comercialización, por ejemplo, trituración, molienda, limpieza, secado, clasificación, concentración de minerales, licuefacción de gas natural y aglomeración de combustibles sólidos. Por favor, siga este enlace para obtener información más detallada: https://unstats.un.org/unsd/publication/seriesm/seriesm_4rev4e.pdf</t>
  </si>
  <si>
    <t>Dieser Sektor umfasst die Gewinnung von mineralischen Rohstoffen, die in der Natur als Feststoffe (Kohle und Erze), Flüssigkeiten (Erdöl) oder Gase (Erdgas) vorkommen. Dieser Sektor umfasst auch zusätzliche Tätigkeiten zur Vorbereitung der Rohstoffe für die Vermarktung, z. B. Zerkleinern, Mahlen, Reinigen, Trocknen, Sortieren, Konzentrieren von Erzen, Verflüssigen von Erdgas und Agglomerieren von festen Brennstoffen. Folgen Sie bitte diesem Link für weitergehende Informationen:
https://unstats.un.org/unsd/publication/seriesm/seriesm_4rev4e.pdf</t>
  </si>
  <si>
    <t>该部门包括提取天然存在的固体（煤和矿石）、液体（石油）或气体（天然气），还包括旨在制备用于销售的原材料的补充活动，例如粉碎、研磨、清洁、干燥、分选、浓缩矿石，天然气的液化和固体燃料的附聚。请点击这一链接查看更多详细信息： https://unstats.un.org/unsd/publication/seriesm/seriesm_4rev4e.pdf</t>
  </si>
  <si>
    <t>このセクターには、固体（例、石炭および鉱石）、液体（例、石油）またはガス（例、天然ガス）として天然に存在する鉱物の抽出が含まれます。このセクターには、鉱石の粉砕、研削、洗浄、乾燥、選別、濃縮、天然ガスの液化、固体燃料の凝集などのマーケティングのための原材料の準備を目的とした補助活動も含まれています。詳細は、このリンクからご覧ください。https://unstats.un.org/unsd/publication/seriesm/seriesm_4rev4e.pdf</t>
  </si>
  <si>
    <t>Este setor inclui a extração de minerais de origem natural sob a forma sólida (carvão e minérios), líquida (petróleo) ou gasosa (gás natural). Este setor também inclui atividades suplementares destinadas à preparação dos materiais em bruto para comercialização, por exemplo, esmagamento, trituração, limpeza, secagem, seleção, concentração de minérios, liquefação de gás natural e aglomeração de combustíveis sólidos. Siga esta hiperligação para obter informações mais detalhadas: https://unstats.un.org/unsd/publication/seriesm/seriesm_4rev4e.pdf</t>
  </si>
  <si>
    <t>Modern slavery, in accordance with Guidance issued by the UK Home Office, is a term that encapsulates slavery, servitude and forced or compulsory labor; and human trafficking. The UK Home Office uses a different definition of human trafficking than the one used in this template. The International Labour Organization (ILO) calls human trafficking “modern slavery” when done for the purposes of forced labor.</t>
  </si>
  <si>
    <t>L'esclavage moderne, conformément à la directive délivrée par le ministère de l'intérieur britannique, est un terme qui englobe l'esclavage, la servitude et le travail forcé ou obligatoire ; et la traite des êtres humains. Le ministère de l'intérieur britannique propose une autre définition de la traite des êtres humains que celle utilisée dans ce modèle. L'Organisation internationale du travail (OIT) appelle la traite d'êtres humains « l'esclavage moderne » lorsqu'il s’agit de travail forcé.</t>
  </si>
  <si>
    <t>"Esclavitud moderna", de acuerdo con la Guía publicada por el Ministerio del Interior británico, es un término que engloba la esclavitud, servidumbre y trabajo forzado u obligatorio, y el tráfico humano. El Ministerio del Interior británico usa una definición de tráfico humano distinta a la usada en esta plantilla. La Organización Internacional del Trabajo (OIT) llama al tráfico humano "esclavitud moderna" cuando se realiza con fines de trabajo forzado.</t>
  </si>
  <si>
    <t>Moderne Sklaverei ist laut der vom britischen Innenministerium veröffentlichten Richtlinie ein Begriff, der Sklaverei, Leibeigenschaft und Zwangs- oder Pflichtarbeit sowie Menschenhandel einschließt. Das britische Innenministerium verwendet eine andere Definition des Menschenhandels als die, die in dieser Vorlage verwendet wird. Die Internationale Arbeitsorganisation (ILO) bezeichnet den Menschenhandel als „moderne Sklaverei“, wenn er zum Zweck der Zwangsarbeit geschieht.</t>
  </si>
  <si>
    <t>按照英国内政部发布的《指南》，现代奴隶制是一个涵盖奴隶制、奴役和强迫或强制劳动的术语；以及人口贩卖。英国内政部对人口贩卖的定义与本模板不同。国际劳工组织（ILO）将以强迫劳动为目的的人口贩卖称为“现代奴隶制”。</t>
  </si>
  <si>
    <t>英国内務省が発行したガイダンスによると、現代奴隷は奴隷、隷属状態、強制労働、人身取引を包括する用語です。英国内務省は、このテンプレートで使用されている人身取引とは異なる定義を使用しています。国際労働機関は、人身取引が強制労働の目的で行われる場合に「現代奴隷」と呼んでいます。</t>
  </si>
  <si>
    <t>A escravatura moderna, de acordo com as linhas de orientação emitidas pelo Ministério da Administração Interna (Home Office) do Reino Unido, é um termo que abrange escravatura, servidão e trabalho forçado ou obrigatório; e tráfico de seres humanos. O Ministério da Administração Interna do Reino Unido utiliza uma definição de tráfico de seres humanos diferente da utilizada neste modelo. A Organização Internacional do Trabalho (OIT) designa o tráfico de seres humanos por "escravatura moderna" quando é feito para fins de trabalho forçado.</t>
  </si>
  <si>
    <t>Migrant workers are people who leave home to find work outside of their hometown or home country. Migrant workers include both foreign and domestic (internal) migrant workers.</t>
  </si>
  <si>
    <t>Les travailleurs migrants sont des personnes ayant abandonné leur foyer pour trouver du travail en dehors de leur ville natale ou de leur pays d'origine. Les travailleurs migrants sont des ressortissants étrangers ou domestiques (internes).</t>
  </si>
  <si>
    <t>Los "Trabajadores migrantes" son personas que abandonan su hogar para buscar trabajo fuera de su pueblo o país natal. Los trabajadores migrantes incluyen tanto a los trabajadores migrantes extranjeros como domésticos (internos).</t>
  </si>
  <si>
    <t>Wanderarbeiter sind Menschen, die ihre Heimat verlassen, um Arbeit außerhalb ihres Heimatwohnortes oder Heimatlandes zu finden. Wanderarbeiter umfassen ausländische und inländische Wanderarbeiter.</t>
  </si>
  <si>
    <t>外来务工人员指离开家乡在外地或外国找工作的人口。外来务工人员包括外国和本国外来务工人口。</t>
  </si>
  <si>
    <t>出稼ぎ労働者とは、自分の故郷や自国の外で仕事を見つけるために、家を離れる人です。出稼ぎ労働者は、外国からと国内の出稼ぎ労働者を含みます。</t>
  </si>
  <si>
    <t>Trabalhadores migrantes são pessoas que saem de casa para procurar trabalho fora da sua cidade natal ou país de origem. Os trabalhadores migrantes incluem trabalhadores migrantes estrangeiros e domésticos (internos).</t>
  </si>
  <si>
    <t>A location where people are employed or hired under your organization’s direction for any activity undertaken by the organization to pursue its business objectives and strategy.</t>
  </si>
  <si>
    <t>Lieux où des personnes sont employées ou recrutées sous la direction de votre structure pour toute activité entreprise, par l'organisme, en vue de poursuivre sa stratégie et ses objectifs commerciaux.</t>
  </si>
  <si>
    <t>Un sitio donde se emplee o contrate a personas bajo la dirección de su empresa por cualquier actividad realizada por la organización en función de sus objetivos y estrategia comercial.</t>
  </si>
  <si>
    <t>Ein Standort, an dem Mitarbeiter unter der Leitung Ihres Unternehmens für alle Aktivitäten des Unternehmens zur Verfolgung seiner Geschäftsziele und -strategien beschäftigt oder eingestellt werden.</t>
  </si>
  <si>
    <t>一个机构根据其发展方向，为实现其商业目的和策略，雇佣或聘请人员为其进行任何作业的场所。</t>
  </si>
  <si>
    <t>ビジネス目標と戦略を達成するために組織が行う活動において、貴組織の指示の下で従業員が就業または雇用される場所。</t>
  </si>
  <si>
    <t>Um local onde as pessoas são empregadas ou contratadas sob a chefia da sua organização para qualquer atividade levada a cabo pela organização para prosseguir a estratégia e objetivos empresariais da mesma.</t>
  </si>
  <si>
    <t>This sector includes types of services such as washing and (dry-)cleaning of textiles and fur products, hairdressing and other beauty treatment, funeral and related activities. Please follow this link for more detailed information: https://unstats.un.org/unsd/publication/seriesm/seriesm_4rev4e.pdf</t>
  </si>
  <si>
    <t xml:space="preserve">Ce secteur comprend des types de services tels que le lavage et le nettoyage (à sec) de textiles et d’articles en fourrure, la coiffure et autres soins de beauté, les services funéraires et connexes. Veuillez cliquer sur ce lien pour obtenir plus de renseignements : https://unstats.un.org/unsd/publication/seriesm/seriesm_4rev4e.pdf  </t>
  </si>
  <si>
    <t>Este sector incluye tipos de servicios como el lavado y limpieza (o limpieza en seco) de productos textiles y pieles, peluquería y otros tratamientos de belleza, así como actividades funerarias y afines. Por favor, siga este enlace para obtener información más detallada: https://unstats.un.org/unsd/publication/seriesm/seriesm_4rev4e.pdf</t>
  </si>
  <si>
    <t>Dieser Sektor umfasst Arten von Dienstleistungen wie Wäscherei und chemische Reinigung von Textilien und Pelzerzeugnissen, Friseurhandwerk und andere Schönheitsbehandlungen, Bestattungen und verwandte Tätigkeiten. Folgen Sie bitte diesem Link für weitergehende Informationen:
https://unstats.un.org/unsd/publication/seriesm/seriesm_4rev4e.pdf</t>
  </si>
  <si>
    <t>该部门包括各种服务，例如洗涤和（干洗）清洁纺织品和毛皮产品，美发和其他美容，葬礼及相关活动。请点击这一链接查看更多详细信息： https://unstats.un.org/unsd/publication/seriesm/seriesm_4rev4e.pdf</t>
  </si>
  <si>
    <t xml:space="preserve">このセクターには、繊維製品や毛皮製品の洗濯および（ドライ）クリーニング、美容・理容、およびその他の美顔術、葬儀および関連活動などのサービスが含まれます。詳細は、このリンクからご覧ください。https://unstats.un.org/unsd/publication/seriesm/seriesm_4rev4e.pdf
</t>
  </si>
  <si>
    <t>Este setor inclui tipos de serviços como lavagem e limpeza (a seco) de têxteis e produtos de peles, cabeleireiros e outros tratamentos de beleza, funerais e atividades relacionadas. Siga esta hiperligação para obter informações mais detalhadas: https://unstats.un.org/unsd/publication/seriesm/seriesm_4rev4e.pdf</t>
  </si>
  <si>
    <t>A policy refers to documented guidelines or rules of conduct within an organization. Human rights-related policies generally fall into two categories: stand-alone statements and policies that are integrated within a organization’s wider standards literature (e.g. worker codes of conduct and ethical sourcing standards).</t>
  </si>
  <si>
    <t>Une politique se réfère à des lignes directrices documentées ou des règles de conduite au sein d'un organisme. Les politiques relatives aux droits de l'homme se répartissent généralement en deux catégories : déclarations autonomes et politiques qui sont intégrées dans la documentation des normes, au sens large, d'une organisation (par exemple, les codes de conduite des employés et les normes d'approvisionnement éthique).</t>
  </si>
  <si>
    <t>Una "política" refiere a lineamientos o normas de conducta documentadas dentro de una organización. Las políticas relativas a los derechos humanos generalmente caen en dos categorías: declaraciones y políticas aisladas que están integradas dentro de la documentación general de estándares de la organización (p.ej. códigos de conducta de empleados y estándares de suministro ético).</t>
  </si>
  <si>
    <t>Eine Richtlinie bezieht sich auf dokumentierte Grundsätze oder Verhaltensregeln innerhalb eines Organisations. Auf Menschenrecht bezogene Richtlinien fallen in der Regel in zwei Kategorien: eigenständige Aussagen und Richtlinien, die in die weitere Standardliteratur eines Organisations integriert sind (z. B. Verhaltenskodizes für Mitarbeiter und ethische Beschaffungsstandards).</t>
  </si>
  <si>
    <t>一项政策是指组织内归档的指南或行为规则。与人权有关的政策通常分为两类：独立的声明和纳入公司更广泛标准文献的政策（例如员工行为准则和道德外包标准）。</t>
  </si>
  <si>
    <t>方針は、組織内での文書化されたガイドラインまたは行動規範をさします。人権関連の方針は、一般的に2つのカテゴリに分類されます。人権だけに関するステートメント、および会社の広範な基準文書（例、社員行動規範、倫理的調達基準）に統合されている方針です。</t>
  </si>
  <si>
    <t>Uma política refere-se a linhas de orientação ou regras de conduta documentadas a empregar no seio de uma organização. Regra geral, as políticas relacionadas com os direitos humanos pertencem a duas categorias: declarações isoladas e políticas que são integradas numa literatura da organização mais abrangente (p. ex., códigos de conduta dos funcionários e normas éticas para a procura de fornecedores externos).</t>
  </si>
  <si>
    <t>A recruiter refers to both private and public entities that offer labor recruitment services. Recruiters – variously referred to as labor intermediaries, middlemen, labor brokers, and recruitment agents, among other terms – recruit, hire, and/or manage workers.</t>
  </si>
  <si>
    <t>Un recruteur se réfère à des entités privées et publiques qui offrent des services de recrutement de main-d'œuvre. Les recruteurs (diversement appelés intermédiaires, courtiers de main d'œuvre ou encore agents de recrutement) recrutent, embauchent et/ou gèrent des travailleurs.</t>
  </si>
  <si>
    <t>El término "Reclutador" refiere tanto a entidades privadas como públicas que ofrecen servicios de reclutamiento laboral. Los reclutadores, a quienes se refiere de distintas formas tales como intermediarios laborales, intermediarios, agentes laborales y agentes de reclutamiento, entre otros términos, reclutan, contratan y/o gestionan trabajadores.</t>
  </si>
  <si>
    <t>Ein Personalbeschaffer bezieht sich sowohl auf private als auch auf öffentliche Einrichtungen, die Arbeitsvermittlungsdienste anbieten. Personalbeschaffer – unter anderem auch als Arbeitsvermittler, Mittelsmänner, Arbeitsmakler und Rekrutierungsagenten bezeichnet –  rekrutieren, verleihen und/oder handhaben Arbeiter.</t>
  </si>
  <si>
    <t>招聘方是指提供劳工招聘服务的私人和公共实体。招聘人员也被称为劳工中介人、中间商、劳工经纪人和招聘代理人，负责招聘、雇用和/或管理工人。</t>
  </si>
  <si>
    <t>人材紹介事業者は、人材紹介サービスを提供する民間及び公共の事業体をさします。人材紹介事業者は、労働者の募集、雇用、管理を行っている事業体をさし、職業紹介事業者、人材派遣会社、労働者仲介業者、人材サービス、人材エージェント、リクルートなど様々な名称でよばれています。</t>
  </si>
  <si>
    <t>Um angariador refere-se a entidades tanto privadas como públicas que oferecem serviços de recrutamento de mão-de-obra. Os angariadores - diferentemente referidos por intermediários de mão-de-obra, medianeiros, agentes de mão-de-obra e agentes de recrutamento, entre outros termos - recrutam, contratam e/ou controlam trabalhadores.</t>
  </si>
  <si>
    <t>Transportation from the place of work back to the sending country (the country where the migrant worker was recruited). Exceptions to this requirement include: i) workers who are legally permitted to remain in the country of work and choose to do so, and ii) workers exempted by an authorized official of the US contracting agency.</t>
  </si>
  <si>
    <t>Le transport du lieu de travail au pays d'origine (le pays où le travailleur migrant a été recruté). Les exceptions à cette exigence comprennent : i) les travailleurs qui sont légalement autorisés à rester dans le pays d'emploi et choisissent de le faire, et ii) les travailleurs exonérés par un agent autorisé de l'agence contractante américaine.</t>
  </si>
  <si>
    <t>Transporte desde el lugar de trabajo al país de origen (el país donde se reclutó al trabajador migrante). Excepciones a este requerimiento incluyen: i) empleados que tienen permiso legal para permanecer en el país del empleo y eligen hacerlo y ii) empleados exentos por un oficial autorizado de la agencia estadounidense contratante.</t>
  </si>
  <si>
    <t>Transport vom Ort der Beschäftigung zurück in das Entsendeland (das Land, in dem der Wanderarbeiter angeworben wurde). Zu den Ausnahmen von dieser Anforderung zählen: i) Arbeitnehmer, die legal im Arbeitsland bleiben dürfen und dies auch tun, und ii) Arbeitnehmer, die von einem ermächtigten Beamten der auftragsgebenden US-Behörde eine Ausnahmeregelung erhalten.</t>
  </si>
  <si>
    <t>从就业地点返回派遣国（招聘外来务工人员的国家）的交通。这一要求的例外情况包括：i）法律允许留在就业国并如此选择的员工，以及ii）由美国承包代理机构的授权官员免除条件的员工。</t>
  </si>
  <si>
    <t>勤務地から元の国（仕事に応募した時点で出稼ぎ労働者がいた国）に戻る交通手段。この要件の例外： i) 従業員が、勤務先の国で合法的に残る許可を得、そうすることを選択した場合。 ii) 米国契約機関の正式代表者により、従業員が規定の適用対象外にされた場合。</t>
  </si>
  <si>
    <t>Transporte de regresso do local de emprego para o país de origem (o país onde o trabalhador migrante foi recrutado). As exceções a este requisito incluem: i) funcionários com autorização legal de permanência no país de emprego e que optem por o fazer, e ii) funcionários isentos por um responsável autorizado da entidade contraente dos EUA.</t>
  </si>
  <si>
    <t>Servitude, in accordance with Guidance issued by the UK Home Office, is the obligation to provide services that is imposed by the use of coercion and includes the obligation for a ‘serf’ to live on another person’s property and the impossibility of changing his or her condition.</t>
  </si>
  <si>
    <t>La servitude, conformément aux directives émises par le ministère de l'intérieur britannique, est l'obligation de fournir des services qui sont imposés par la contrainte et comprend l'obligation pour un « serf » de vivre sur la propriété d'une autre personne et l'impossibilité de changer sa condition.</t>
  </si>
  <si>
    <t>"Servidumbre", de acuerdo con la Guía publicada por el Ministerio del Interior británico, es la obligación de brindar servicios que se impone mediante el uso de coerción e incluye la obligación de un "siervo" a vivir en la propiedad de otra persona y la imposibilidad de cambiar su propia condición.</t>
  </si>
  <si>
    <t>Leibeigenschaft ist laut der vom britischen Innenministeriums veröffentlichten Richtlinie eine Verpflichtung zum Erbringen von Dienstleistungen, die durch die Anwendung von Zwang auferlegt wird und die Verpflichtung umfasst, als „Leibeigener“ auf dem Besitz einer anderen Person zu leben und ohne die Möglichkeit zu haben, diese Bedingung zu ändern.</t>
  </si>
  <si>
    <t>根据英国内政部发布的《指南》规定，奴役是通过胁迫施加提供服务的义务，包括“奴隶”依赖另一人财产生活的义务以及无法改变自身状况的状态。</t>
  </si>
  <si>
    <t>英国内務省が発行したガイダンスによると、隷属状態は、他者の私有地で「農奴」として生活することの義務を含め強要によってサービスを提供することを義務付けられること、自分の状態を変えることが不可能であることです。</t>
  </si>
  <si>
    <t>Servidão, de acordo com as linhas de orientação emitidas pelo Ministério da Administração Interna (Home Office) do Reino Unido, consiste na obrigação de prestar serviços que sejam impostos com recurso a coerção e inclui a obrigação de um "servo" viver na propriedade de outra pessoa e a impossibilidade de alterar a condição do mesmo.</t>
  </si>
  <si>
    <t>Slavery, in accordance with the United Nations (UN) 1926 Slavery Convention, is the status or condition of a person over whom all or any of the powers attaching to the right of ownership are exercised.</t>
  </si>
  <si>
    <t>L'esclavage, conformément à la Convention sur l'esclavage des Nations Unies (ONU) de 1926, s'entend de l'état ou de la condition d'une personne sur laquelle s'exercent les attributs du droit de propriété ou certains d'entre eux.</t>
  </si>
  <si>
    <t>"Esclavitud", según la Convención de Esclavitud de 1926 de las Naciones Unidas (ONU), es el estado o condición de una persona sobre quien se ejercen todos o algunos de los atributos del derecho de propiedad.</t>
  </si>
  <si>
    <t>Die Sklaverei ist laut dem „1926 Slavery Convention“ (Sklavereiabkommen von 1926) der Vereinten Nationen der Status oder Zustand einer Person, über die alle oder eine der mit dem Eigentumsrecht verbundenen Befugnisse ausgeübt werden.</t>
  </si>
  <si>
    <t>根据联合国1926年通过的《奴隶制公约》，奴隶制是对一个人行使与所有权相关的所有或任何权力的状态或状况。</t>
  </si>
  <si>
    <t>国際連合（UN）奴隷制度廃止補足条約によると、奴隷とは、所有権に付属する一部又は全部の権限が、人に対して行使される場合のその人の状態又は状況です。</t>
  </si>
  <si>
    <t>Escravatura, de acordo com a Convenção Contra a Escravatura de 1926 da ONU, consiste no estado ou condição de uma pessoa sobre a qual são exercidos todos ou qualquer um dos poderes associados ao direito de propriedade.</t>
  </si>
  <si>
    <t>A supplier is defined as an organization or person that provides a product or service used in your supply chain. The supplier can have a direct or indirect relationship with your organization. Examples of suppliers are: brokers, consultants, contractors, distributors, franchisees or licensees, home workers, independent contractors, manufacturers, primary producers, sub-contractors, and wholesalers.</t>
  </si>
  <si>
    <t>Un fournisseur est défini comme un organisme ou une personne qui fournit un produit ou un service utilisé dans votre chaîne d'approvisionnement. Le fournisseur peut entretenir une relation directe ou indirecte avec votre organisme. Voici des exemples de fournisseurs : courtiers, consultants, contractuels, distributeurs, franchisés ou licenciés, travailleurs à domicile, travailleurs indépendants, fabricants, producteurs primaires, sous-traitants et grossistes.</t>
  </si>
  <si>
    <t>Se define como "proveedor" a una organización o persona que provee un producto o servicio usado en la cadena de suministro. El proveedor puede tener una relación directa o indirecta con la organización. Algunos ejemplos de proveedores son: intermediarios, contratistas, distribuidores, concesionarios o licenciatarios, teletrabajadores, contratistas independientes, fabricantes, productores primarios, subcontratistas y mayoristas.</t>
  </si>
  <si>
    <t>Ein Lieferant wird als eine Organisation oder eine Person definiert, die ein Produkt oder eine Dienstleistung bereitstellt, das/die in Ihrer Lieferkette verwendet wird. Der Lieferant kann eine direkte oder indirekte Beziehung zu Ihrem Organisation haben. Beispiele für Lieferanten sind: Makler, Berater, Auftragnehmer, Händler, Franchisenehmer oder Lizenznehmer, Heimarbeiter, unabhängige Auftragnehmer, Hersteller, Primärerzeuger, Subunternehmer und Großhändler.</t>
  </si>
  <si>
    <t>供应商被定义为提供您的组织供应链所使用产品或服务的组织或个人。供应商可以与您的组织有直接或间接关系，例子包括：经纪人、顾问、承包商、分销商、特许经营商或被许可人、在家工作者、独立承包商、制造商、初级生产商、分包商和批发商。</t>
  </si>
  <si>
    <t>サプライヤーは、貴社のサプライチェーンで使用する製品またはサービスを提供する組織または人物です。サプライヤーは、貴社と直接、または間接的な関係を持つことがあります。サプライヤーの例として、ブローカー、コンサルタント、業務委託者、代理店、フランチャイズ加盟店、ライセンシー、在宅勤務者、独立請負業者、製造業者、一次生産者、下請業者、卸売業者などが挙げられます。</t>
  </si>
  <si>
    <t>Um fornecedor define-se como sendo uma organização ou pessoa que fornece um produto ou serviço utilizado na cadeia logística da sua organização. O fornecedor pode ter uma relação direta ou indireta com a sua organização. Exemplos de fornecedores: agentes, consultores, empreiteiros, distribuidores, concessionários ou detentores de licenças, trabalhadores domésticos, empreiteiros em nome individual, fabricantes, produtores primários, subempreiteiros e grossistas.</t>
  </si>
  <si>
    <t>A supply chain is defined as a sequence of activities or parties that provides products or services to the organization completing and submitting the STRT.</t>
  </si>
  <si>
    <t>Une chaîne d'approvisionnement est définie comme une séquence d'activités ou de parties qui fournit des produits ou des services à l'organisme complétant et soumettant le STRT.</t>
  </si>
  <si>
    <t>Se define como "cadena de suministro" a una secuencia de actividades o partes que proveen productos o servicios a la organización que completa y envía la STRT.</t>
  </si>
  <si>
    <t>Eine Lieferkette ist als eine Abfolge von Aktivitäten oder Parteien definiert, die dem das STRT ausfüllenden und einreichenden Organisation Produkte oder Dienstleistungen bereitstellt.</t>
  </si>
  <si>
    <t>供应链的定义是为完成和提交STRT的组织提供产品或服务的一系列活动或各方。</t>
  </si>
  <si>
    <t>サプライチェーンは、STRTに記入し提出する組織に製品やサービスを提供する一連の活動や当事者として定義されます。</t>
  </si>
  <si>
    <t>Uma cadeia logística define-se como sendo uma sequência de atividades ou partes que fornecem produtos ou serviços à organização que preenche e envia o STRT.</t>
  </si>
  <si>
    <t>Training can be focused on helping agents better understand organization policies, how to effectively implement them and ways to avoid trafficking and forced labor risks associated with inaction.</t>
  </si>
  <si>
    <t>La formation peut être axée sur l'aide aux agents pour mieux comprendre les politiques de l'organisation, comment les mettre en œuvre efficacement et les moyens d'éviter les risques de trafic et de travail forcé associés à l'inaction.</t>
  </si>
  <si>
    <t>La "Capacitación" puede estar enfocada en ayudar a los agentes a comprender mejor las políticas de la organización cómo implementarlas efectivamente y las formas de evitar los riesgos de tráfico humano y trabajo forzado asociados con la inacción.</t>
  </si>
  <si>
    <t>Schulung kann darauf ausgerichtet sein, dass Vertreter die Organisationsrichtlinien besser verstehen, wie diese effektiv umgesetzt werden können und Möglichkeiten, um mit Untätigkeit verbundene Risiken von Menschenhandel und Zwangsarbeit zu vermeiden.</t>
  </si>
  <si>
    <t>培训可以针对帮助代理人更好地了解公司政策，有效实施这些政策，以及如何避免与不作为相关的贩运和强制劳工风险。</t>
  </si>
  <si>
    <t>研修は、代理人が会社方針、方針を効果的に導入する方法、何もしないことに関連する人身取引と強制労働のリスクを避ける方法をより良く理解できるよう焦点を当てることができます。</t>
  </si>
  <si>
    <t>A formação pode focar-se em ajudar os agentes a terem um melhor conhecimento das políticas da organização, da forma como as poderão implementar eficazmente e das maneiras de evitar os riscos de tráfico de seres humanos e trabalho forçado associados à inação.</t>
  </si>
  <si>
    <t>This sector includes the provision of passenger or freight transport, whether scheduled or not, by rail, pipeline, road, water or air and associated activities such as terminal and parking facilities, cargo handling, storage etc. Included in this section is the renting of transport equipment with driver or operator. Also included are postal and courier activities. Please follow this link for more detailed information: https://unstats.un.org/unsd/publication/seriesm/seriesm_4rev4e.pdf</t>
  </si>
  <si>
    <t>Ce secteur comprend la fourniture de services de transport de passagers ou de marchandises, réguliers ou non, par rail, pipeline, route, eau ou air, ainsi que les activités connexes telles que les terminaux et les parkings, la manutention des marchandises, le stockage, etc. Est incluse dans cette section la location de matériel de transport avec chauffeur ou opérateur. Sont également incluses les activités de poste et de courrier. Veuillez suivre ce lien pour des informations plus détaillées : https://unstats.un.org/unsd/publication/seriesm/seriesm_4rev4e.pdf</t>
  </si>
  <si>
    <t>Este sector incluye la prestación de transporte de pasajeros o mercancías, con o sin programación, por tren, canal, carretera, agua o aire, y actividades asociadas como instalaciones de terminal y aparcamiento, manejo de carga, almacenamiento, etc. Esta sección incluye el alquiler de equipos de transporte con conductor u operador. También incluye las actividades postales y de mensajería. Siga este vínculo para obtener información detallada: https://unstats.un.org/unsd/publication/seriesm/seriesm_4rev4e.pdf</t>
  </si>
  <si>
    <t>Dieser Wirtschaftszweig beinhaltet die Erbringung von Personen- und Güterbeförderungsleistungen im Linien- oder Bedarfsverkehr auf der Schiene, durch Rohrleitungen, auf der Straße, auf dem Wasser oder in der Luft sowie damit verbundene Tätigkeiten wie Terminal- und Parkeinrichtungen, Frachtumschlag, Lagerung usw. In diesem Abschnitt ist ferner die Vermietung von Transportmitteln mit Fahrer oder Bedienpersonal enthalten. Ebenfalls inbegriffen sind Post- und Kurierdienste. Weitere Informationen finden Sie unter folgendem Link: https://unstats.un.org/unsd/publication/seriesm/seriesm_4rev4e.pdf</t>
  </si>
  <si>
    <t>这一部分包括通过铁路、管道、公路，水路或空运方式提供客运或货运服务（无论是否按照时间安排）以及相关活动（如航站楼和停车设施、货物处理、仓储等）。该部分还包括租赁运输设备（配有司机或操作员），以及邮政和快递服务。请点击此链接了解更多详细信息： https://unstats.un.org/unsd/publication/seriesm/seriesm_4rev4e.pdf</t>
  </si>
  <si>
    <t>この分野には、鉄道、パイプライン、道路、水上、航空による旅客または貨物輸送、およびターミナルや駐車場、荷役、倉庫などの関連活動の提供が含まれます。このセクションには、運転手付きまたはオペレーター付きの輸送機器のレンタルが含まれます。また、郵便・宅配便業務も含まれます。詳細については、以下のリンクをご参照ください。https://unstats.un.org/unsd/publication/seriesm/seriesm_4rev4e.pdf</t>
  </si>
  <si>
    <t>este setor inclui serviços de transporte de passageiros ou mercadorias, programados ou não, por ferrovia, oleoduto/gasoduto, rodovia, água ou ar e atividades associadas, tais como instalações de terminais e parqueamento, manuseamento de cargas, armazenamento, etc. Incluído nesta secção está o aluguer de equipamento de transporte com motorista ou operador. Estão também incluídas as atividades de correio postal e correio expresso. Siga esta hiperligação para obter informações mais detalhadas: https://unstats.un.org/unsd/publication/seriesm/seriesm_4rev4e.pdf</t>
  </si>
  <si>
    <t>Textile manufacturing refers to the conversion of basic fiber into usable items. Garment or apparel making refers to the processing of fabric into clothing and involves multiple steps including cutting, sewing, pressing and finishing.</t>
  </si>
  <si>
    <t>La fabrication de textiles fait référence à la conversion de fibres de base en articles utilisables. L'habillement ou la confection de vêtements fait référence au traitement du tissu en vêtements et implique de multiples étapes, y compris la coupe, la couture, le pressage et la finition.</t>
  </si>
  <si>
    <t>La "Fabricación textil" refiere a la conversión de fibras básicas en artículos usables. La producción de prendas e indumentaria refiere al procesamiento de tela para fabricar ropa, e involucra múltiples pasos, como el corte, cosido, prensa y acabado.</t>
  </si>
  <si>
    <t>Textilherstellung bezieht sich auf die Umwandlung von Faserwerkstoffen in nutzbare Gegenstände. Kleidungs- oder Bekleidungsherstellung bezieht sich auf die Verarbeitung von Stoffen in Kleidung und umfasst mehrere Schritte einschließlich Schneiden, Nähen, Pressen und Veredeln.</t>
  </si>
  <si>
    <t>纺织制造是指将基本纤维转化为可用物品的活动。服装或服饰是指将织物加工成服装，涉及包括切割、缝制、压制和成衣在内的多个步骤。</t>
  </si>
  <si>
    <t>繊維製造は、原繊維を使用可能な品目に変えることをさします。衣服製造は、生地を衣服に加工することをさし、裁断、縫製、プレス、仕上げなど複数の段階を踏みます。</t>
  </si>
  <si>
    <t>O fabrico de têxteis refere-se à conversão de fibras básicas em artigos utilizáveis. O fabrico de roupas ou vestuário refere-se ao processamento de tecidos para criação de peças de roupa e envolve várias etapas como o corte, a costura, a estampagem e o acabamento.</t>
  </si>
  <si>
    <t>Transportation and warehousing includes land, air, and sea passenger and freight cargo services, warehousing of goods, as well as auto vehicle, train, ship, and aircraft manufacturing. The transportation sector also encompasses personnel employed in train and bus stations, ports and airports.</t>
  </si>
  <si>
    <t>Le transport et l'entreposage comprennent la traite de passagers par la terre, la mer et les airs, les services de transport de marchandises, l'entreposage de marchandises, ainsi que la fabrication de véhicules automobiles, de trains, de navires et d'avions. L'industrie du transport englobe également le personnel employé dans les gares ferroviaires et routières, les ports et les aéroports.</t>
  </si>
  <si>
    <t>"Transporte y almacenamiento" incluye los servicios de transporte de pasajeros y carga por tierra, aire y mar, el almacenamiento de bienes, así como la fabricación de coches, trenes, barcos y aeronaves. La industria del transporte también abarca al personal empleado en estaciones de tren y autobús, puertos y aeropuertos.</t>
  </si>
  <si>
    <t>Transport und Lagerung umfasst den Transport von Passagieren und Fracht zu Land, zu Wasser und in der Luft, Lagerung von Waren sowie Fahrzeug-, Zug-, Schiffs- und Flugzeugbau. Die Transportindustrie umfasst außerdem das auf Zug- und Busbahnhöfen, Häfen und Flughäfen eingesetzte Personal.</t>
  </si>
  <si>
    <t>运输和仓储包括陆、海、空客货运服务，货物仓储以及汽车、火车、船舶和飞机制造。交通运输业也包括在火车站、汽车站、港口和机场雇佣的工作人员。</t>
  </si>
  <si>
    <t>運送・倉庫は、陸上、航空、海上での乗客輸送と貨物サービス、物品の倉庫保管、および車両、列車、船舶、航空機の製造を含みます。輸送産業は、列車の駅やバスターミナル、港、空港で雇用されている人材も含みます。</t>
  </si>
  <si>
    <t>O transporte e armazenamento incluem serviços de transporte de passageiros e mercadorias por terra, ar e mar, o armazenamento de mercadorias, bem como o fabrico de veículos automóveis, comboios, navios e aviões. A setor dos transportes também abrange os funcionários de estações ferroviárias e rodoviárias, portos e aeroportos.</t>
  </si>
  <si>
    <t>The UK Modern Slavery Act applies to commercial organizations that supply goods or services in any part of the United Kingdom with a global annual turnover of 36 million GBP or more. Section 54 of the Act requires those organizations to prepare a statement setting out the steps they have taken during that financial year to ensure slavery and human trafficking are not taking place anywhere in their supply chains and in any part of their own business. The Act requires those organizations to have the statement signed and approved by the relevant authority. It also requires those organizations to publish their statement on their website with a link to the statement in a prominent place on the homepage. If the organization does not have a website, the Act requires it to provide a copy of the statement to anyone who makes a written request for it within 30 days. Please follow this link for more detailed information.  http://www.legislation.gov.uk/ukpga/2015/30/pdfs/ukpga_20150030_en.pdf</t>
  </si>
  <si>
    <t>La Loi britannique sur l'esclavage moderne (« UK Modern Slavery Act ») s'applique aux organisations commerciales qui fournissent des biens ou services dans n'importe quelle partie du Royaume-Uni avec un chiffre d'affaires annuel global de 36 millions de GBP ou plus. L'article 54 de la Loi exige que ces organisations préparent une déclaration énonçant les mesures qu'elles ont prises au cours de l'exercice financier afin de garantir que l'esclavage et la traite d’êtres humains sont inexistants dans leurs chaînes d'approvisionnement ainsi qu’au sein de leur propre entreprise. La Loi exige que ces organisations aient la déclaration signée et approuvée par l'autorité compétente. Elle exige également que ces organisations publient leur déclaration sur leur site Web avec un lien, visible, vers la déclaration sur la page d'accueil. Si l'organisation n'a pas de site Web, la Loi l'oblige à fournir une copie de la déclaration à toute personne qui en fait une demande écrite dans les 30 jours. Veuillez cliquer sur ce lien pour obtenir plus de renseignements.</t>
  </si>
  <si>
    <t>La Ley de Esclavitud Moderna del Reino Unido aplica a organizaciones comerciales que suministran bienes y servicios en cualquier parte del Reino Unido con una facturación anual global igual o mayor a 36 millones de GBP. La Sección 54 de la Ley exige a estas organizaciones la preparación de una declaración que detalle los pasos que han tomado durante el año fiscal para asegurar que no existan casos de esclavitud o tráfico humano en cualquier punto de su cadena de suministros y en cualquier punto de su propio negocio. La Ley exige a estas organizaciones que esta declaración esté firmada y aprobada por la autoridad correspondiente. También exige a estas organizaciones publicar su declaración en su sitio web con un vínculo a la declaración en un lugar destacado de su página principal. Si la organización no cuenta con un sitio web, la Ley le exige brindar una copia de la declaración a cualquiera que realice una solicitud por la misma, en un plazo de 30 días. Por favor siga este vínculo para obtener información más detallada.</t>
  </si>
  <si>
    <t>Der „UK Modern Slavery Act“ (Gesetz des Vereinigten Königreichs zur modernen Sklaverei) gilt für Handelsorganisationen, die Waren oder Dienstleistungen in einem Teil des Vereinigten Königreichs mit einem weltweiten Jahresumsatz von 36 Millionen GBP oder mehr bereitstellen. Abschnitt 54 des Gesetzes verlangt von diesen Organisationen, eine Erklärung vorzulegen, in der sie die Schritte aufführen, die sie im jeweiligen Geschäftsjahr unternommen haben, um sicherzustellen, dass Sklaverei und Menschenhandel in keinem Teil ihren Lieferketten und in ihren eigenen Geschäften stattfinden. Das Gesetz verlangt von diesen Organisationen, dass die Erklärung von der zuständigen Behörde unterzeichnet und genehmigt wird. Es fordert von diesen Organisationen außerdem, dass sie ihre Erklärungen auf ihren Websites mit einem Link zu der Erklärung an einer hervorstehenden Stelle auf der Homepage veröffentlichen. Verfügt die Organisation nicht über eine Website, verlangt das Gesetz, dass sie eine Kopie der Erklärung innerhalb von 30 Tagen jedem bereitstellt, der eine schriftliche Anfrage stellt. Bitte folgen Sie diesem Link zu detaillierteren Informationen.</t>
  </si>
  <si>
    <t>《英国现代奴隶制法案》适用于在英国任何地区提供商品或服务且全球年营业额达3600万英镑或以上的商业组织。该法案第54部分要求这些组织编写一份声明，列出在该财政年度期间为确保奴隶制和人口贩卖不在其供应链及其经营的任何环节发生所采取的行动。该法案要求有关机构签署并核准该声明，并要求这些组织将声明发布于官方网站，并将明显、易懂的链接设于主页。如果企业没有网站，法案要求在客户要求30日以内提供披露副本。请点击本链接查看更多详细信息。</t>
  </si>
  <si>
    <t>UK Modern Slavery Act（英国現代奴隷法）は、英国で物品、サービスを提供し、世界での年間売上が3600万英国ポンド以上ある商業組織に適用されます。この法律の第54条では、そのような組織にその会計年度中に奴隷と人身取引がサプライチェーンのいかなるところと自社のいかなる業務でも行われていないことを保証するために行った手順を発表するステートメントを作成するよう求めています。この法律は、それらの組織にかかる正式代表者が署名し承認したステートメントを作成するよう求めています。また、自社のWebサイトにステートメントを掲示し、ホームページに明確によくわかるリンクを貼り付けるよう求めています。組織がWebサイトを持っていない場合は、他者から要請があってから30日以内にステートメントのコピーを提供することを求めています。詳細は、このリンクからご覧ください。</t>
  </si>
  <si>
    <t>A Modern Slavery Act (Lei Sobre Escravatura Moderna) do Reino Unido aplica-se a organizações comerciais que forneçam mercadorias ou serviços em qualquer parte do Reino Unido e tenham receitas anuais a nível mundial iguais ou superiores a 36 milhões de libras esterlinas. A Secção 54 da lei exige que essas organizações preparem uma declaração indicando as medidas que empreenderam durante o ano fiscal em questão para assegurar que a escravatura e o tráfico de seres humanos não têm lugar em nenhum ponto das respetivas cadeias logísticas nem em nenhum ponto das suas atividades. A lei exige que essas organizações apresentem a declaração assinada e aprovada pela autoridade relevante. Exige igualmente que essas organizações publiquem as respetivas declarações nos seus websites, com uma hiperligação para a declaração colocada num local de destaque na página inicial. Caso a organização não disponha de um website, a lei obriga a que a organização faculte no prazo de 30 dias uma cópia da declaração a qualquer pessoa ou entidade que a solicite por escrito. Siga esta hiperligação para obter informações mais detalhadas.</t>
  </si>
  <si>
    <t>Section 307 of the US Tariff Act prohibits all products made by forced labor from entering the United States. Importers can proactively seek to avoid US imports being the subject of a Withhold Release Order by exercising due diligence over their supply chains and understanding where and how their products are manufactured or produced. Please follow this link for more detailed information. https://www.cbp.gov/trade/programs-administration/forced-labor</t>
  </si>
  <si>
    <t>La section 307 de la loi américaine sur les tarifs douaniers interdit l'entrée aux États-Unis de tous les produits issus du travail forcé. Les importateurs peuvent chercher de manière proactive à éviter que les importations américaines fassent l'objet d'une ordonnance de suspension de mise sur le marché en exerçant une diligence raisonnable sur leurs chaînes d'approvisionnement et en comprenant où et comment leurs produits sont fabriqués ou produits. Cliquez sur ce lien pour obtenir des informations plus détaillées : https://www.cbp.gov/trade/programs-administration/forced-labor</t>
  </si>
  <si>
    <t>La Sección 307 de la Ley Arancelaria de EE. UU. prohíbe la entrada a Estados Unidos de cualquier producto elaborado mediante mano de obra forzosa. Los importadores pueden tratar de evitar proactivamente que las importaciones a EE. UU. queden sujetas a una orden de embargo procediendo con la diligencia debida sobre las cadenas de suministro y la información del lugar y la forma en que sus producto se fabricaron o produjeron. Siga el siguiente enlace para obtener información detallada. https://www.cbp.gov/trade/programs-administration/forced-labor</t>
  </si>
  <si>
    <t>Abschnitt 307 des US-Tarifgesetzes verbietet die Einfuhr aller Produkte, die durch Zwangsarbeit hergestellt wurden, in die Vereinigten Staaten. Importeure können proaktiv versuchen zu vermeiden, dass US-Importe Gegenstand einer Withhold Release Order werden, indem sie ihre Lieferketten mit der angemessenen Sorgfalt überwachen und verstehen, wo und wie ihre Produkte hergestellt oder produziert werden. Weitere Informationen finden Sie unter diesem Link: https://www.cbp.gov/trade/programs-administration/forced-labor</t>
  </si>
  <si>
    <t>美国《关税法》第 307 条禁止强迫劳动生产的所有产品进入美国。进口商可主动采取行动，对其供应链进行尽职调查并了解其产品的制造或生产地点和方式，力求避免进口到美国的产品因“暂扣令”而被查扣。请点击此链接了解更多详细信息。 https://www.cbp.gov/trade/programs-administration/forced-labor</t>
  </si>
  <si>
    <t>米国関税法307条は、強制労働によって製造された製品が米国に入ることを一切禁止しています。輸入業者は、サプライチェーンのデューデリジェンスを行い、自社製品がどこでどのように製造されているかを把握することで、米国からの輸入品が違反商品保留命令の対象となることを積極的に回避することができます。詳細はこちらのリンク（https://www.cbp.gov/trade/programs-administration/forced-labor）からご覧ください。</t>
  </si>
  <si>
    <t>A Secção 307 da "US Tariff Act" (Lei Tarifária dos EUA) proíbe a entrada nos EUA de todos os produtos fabricados com recurso a trabalho forçado. Os importadores podem procurar evitar, de forma proativa, que importações para os EUA sejam alvo de uma "Withhold Release Order" (Ordem de Embargo de Expedição) adotando as devidas diligências ao longo das respetivas cadeias logísticas e identificando onde e como é que os seus produtos são fabricados ou produzidos. Siga esta hiperligação para obter informações mais detalhadas. https://www.cbp.gov/trade/programs-administration/forced-labor</t>
  </si>
  <si>
    <t>This Act aims to ensure that goods made with forced labor in the Xinjiang Uyghur Autonomous Region of the People's Republic of China do not enter the United States market, and for other purposes.</t>
  </si>
  <si>
    <t xml:space="preserve">cette loi vise à garantir que les produits fabriqués par le travail forcé dans la région autonome ouïgoure du Xinjiang de la République populaire de Chine n'entrent pas sur le marché américain, et à d'autres fins. </t>
  </si>
  <si>
    <t xml:space="preserve">Esta ley tiene por objeto lograr que los productos fabricados con trabajo forzoso en la Región Autónoma de Xinjiang Uigur de la República Popular China, no entren en el mercado de los Estados Unidos, y para otros fines. </t>
  </si>
  <si>
    <t xml:space="preserve">Mit diesem Gesetz soll unter anderem sichergestellt werden, dass Waren, die in der autonomen Region Xinjiang Uyghur der Volksrepublik China in Zwangsarbeit hergestellt wurden, nicht auf den US-Markt gelangen. </t>
  </si>
  <si>
    <t xml:space="preserve">该法旨在确保中华人民共和国新疆维吾尔自治区的强迫劳动产品不会进入美国市场，或用作其他用途。 </t>
  </si>
  <si>
    <t xml:space="preserve">この法律は、中華人民共和国新疆ウイグル自治区で強制労働によって作られた物品が米国市場に入らないようにすること、およびその他の目的のために制定されたものです。 </t>
  </si>
  <si>
    <t xml:space="preserve">esta lei visa garantir que mercadorias produzidas com recurso a trabalho forçado na Região Autónoma de Xinjiang Uyghur da República Popular da China não entram no mercado dos EUA, e para outros fins. </t>
  </si>
  <si>
    <t>A formal or documented assessment process that applies to a set of criteria to determine the vulnerability of workers to slavery and human trafficking.</t>
  </si>
  <si>
    <r>
      <rPr>
        <sz val="11"/>
        <color theme="1"/>
        <rFont val="Calibri"/>
        <family val="2"/>
      </rPr>
      <t>Un processus d'évaluation formel ou documenté qui s'applique à un ensemble de critères pour déterminer la vulnérabilité des travailleurs à l'esclavage et à la traite des êtres humains.</t>
    </r>
  </si>
  <si>
    <r>
      <rPr>
        <sz val="11"/>
        <color rgb="FF000000"/>
        <rFont val="Calibri"/>
        <family val="2"/>
      </rPr>
      <t>Un proceso de evaluación formal o documentado que aplica un conjunto de criterios para determinar la vulnerabilidad de los trabajadores a la esclavitud y al tráfico humano.</t>
    </r>
  </si>
  <si>
    <t>Ein formales oder dokumentiertes Bewertungsverfahren, das sich auf eine Reihe von Kriterien bezieht, um die Anfälligkeit von Arbeitnehmern für Sklaverei und Menschenhandel zu ermitteln.</t>
  </si>
  <si>
    <t>采用一系列标准决定工人受奴隶制做法和人口贩卖伤害容易程度的正式或存档的评估流程。</t>
  </si>
  <si>
    <t>奴隷と人身取引に対する労働者の脆弱性を特定する一連の基準に適用される正式または文書化された評価プロセス。</t>
  </si>
  <si>
    <r>
      <rPr>
        <sz val="11"/>
        <color theme="1"/>
        <rFont val="Calibri"/>
        <family val="2"/>
      </rPr>
      <t>Um processo de avaliação formal ou documentado que aplica um conjunto de critérios para determinar a vulnerabilidade dos trabalhadores a situações de escravatura e tráfico de seres humanos.</t>
    </r>
  </si>
  <si>
    <t>The Dutch Child Labour Due Diligence law imposes an obligation on companies supplying goods and services to end users in the Netherlands to exercise due diligence to ensure that these goods or services were not created using child labour.</t>
  </si>
  <si>
    <t xml:space="preserve">This sector includes wholesale and retail sale (i.e. sale without transformation) of any type of goods and the rendering of services incidental to the sale of these goods. Wholesaling and retailing are the final steps in the distribution of goods. Please follow this link for more detailed information: https://unstats.un.org/unsd/publication/seriesm/seriesm_4rev4e.pdf
</t>
  </si>
  <si>
    <r>
      <rPr>
        <sz val="11"/>
        <color theme="1"/>
        <rFont val="Calibri"/>
        <family val="2"/>
      </rPr>
      <t>Ce secteur comprend la vente en gros et au détail (c'est-à-dire la vente sans transformation) de tout type de biens et la prestation de services auxiliaires à la vente de ces biens. La vente en gros et la vente au détail correspondent aux dernières étapes de la distribution des biens.</t>
    </r>
    <r>
      <rPr>
        <sz val="11"/>
        <color rgb="FF000000"/>
        <rFont val="Calibri"/>
        <family val="2"/>
      </rPr>
      <t xml:space="preserve"> Veuillez cliquer sur ce lien pour obtenir plus de renseignements : https://unstats.un.org/unsd/publication/seriesm/seriesm_4rev4e.pdf  </t>
    </r>
  </si>
  <si>
    <t>Este sector incluye la venta al por mayor y al por menor (es decir, venta sin transformación) de cualquier tipo de bienes y la prestación de servicios relacionados con la venta de estos bienes. La venta mayorista y minorista son los pasos finales en la distribución de bienes. Por favor, siga este enlace para obtener información más detallada: https://unstats.un.org/unsd/publication/seriesm/seriesm_4rev4e.pdf</t>
  </si>
  <si>
    <t>Dieser Sektor umfasst den Groß- und Einzelhandel (d. h. den Verkauf ohne Umwandlung) von Waren aller Art und die Erbringung von Dienstleistungen, die mit dem Verkauf dieser Waren verbunden sind. Groß- und Einzelhandel sind die letzten Schritte des Warenvertriebs.</t>
  </si>
  <si>
    <t>该部门包括任何类型商品的批发和零售（即未经转换的销售）以及提供与销售这些商品有关的服务。批发和零售是货物分配的最后步骤。请点击这一链接查看更多详细信息： https://unstats.un.org/unsd/publication/seriesm/seriesm_4rev4e.pdf</t>
  </si>
  <si>
    <t>このセクターには、あらゆるタイプの商品の卸売および小売販売（すなわち、変形なしの販売）、およびこれらの商品の販売に付随するサービスの提供が含まれます。卸売および小売りが、物流の最終段階です。詳細は、このリンクからご覧ください。https://unstats.un.org/unsd/publication/seriesm/seriesm_4rev4e.pdf</t>
  </si>
  <si>
    <t xml:space="preserve">Este setor inclui a venda por atacado e a venda a retalho (isto é, sem transformação) de qualquer tipo de mercadorias e a prestação de serviços inerentes à venda destas mercadorias. A venda por atacado e o retalho constituem os passos finais na distribuição de mercadorias. Siga esta hiperligação para obter informações mais detalhadas: https://unstats.un.org/unsd/publication/seriesm/seriesm_4rev4e.pdf
</t>
  </si>
  <si>
    <t>This includes destroying, concealing, confiscating or otherwise denying access to a worker's immigration or identity documents (e.g. passports, visas, drivers' license).</t>
  </si>
  <si>
    <r>
      <rPr>
        <sz val="11"/>
        <color theme="1"/>
        <rFont val="Calibri"/>
        <family val="2"/>
      </rPr>
      <t>Cela comprend la destruction, la dissimulation, la confiscation ou le refus d’accéder aux documents d'immigration ou d'identité d'un travailleur(par exemple passeports, visas, permis de conduire).</t>
    </r>
  </si>
  <si>
    <r>
      <rPr>
        <sz val="11"/>
        <color rgb="FF000000"/>
        <rFont val="Calibri"/>
        <family val="2"/>
      </rPr>
      <t>Esto incluye la destrucción, ocultamiento, confiscación u otro tipo de negación del acceso a los documentos de inmigración o identidad de un trabajador (p.ej. pasaportes, visas, licencias de conducir).</t>
    </r>
  </si>
  <si>
    <t>Dazu gehören das Zerstören, Verstecken, Beschlagnahmen oder sonstiges Verweigern des Zugangs zu den Einwanderungs- oder Ausweispapiere eines Mitarbeiters (z. B. Pässe, Visa, Führerschein).</t>
  </si>
  <si>
    <t>这包括摧毁、隐藏、没收或以其他方式拒绝工人接触本人的身份和移民证件（例如护照、签证、驾照）。</t>
  </si>
  <si>
    <t>これには、労働者の入国管理の書類または身分証明証（例、パスポート、査証、運転免許証）を破棄する、隠す、押収する、アクセスを拒否することを含みます。</t>
  </si>
  <si>
    <r>
      <rPr>
        <sz val="11"/>
        <color theme="1"/>
        <rFont val="Calibri"/>
        <family val="2"/>
      </rPr>
      <t>Isto inclui destruir, esconder, confiscar ou de outra forma negar o acesso aos documentos de imigração ou identidade (p. ex., passaporte, vistos, carta de condução) de um trabalhador.</t>
    </r>
  </si>
  <si>
    <t>Organization is a person or group of people that has its own functions with responsibilities, authorities and relationships to achieve its objectives. The concept of organization includes, but is not limited to, sole-trader, company, corporation, firm, enterprise, authority, partnership, association, charity or institution, or part or combination thereof, whether incorporated or not, public or private.</t>
  </si>
  <si>
    <t>L'organisation est une personne ou un groupe de personnes disposant de ses propres fonctions avec des responsabilités, des attributions et partenariats pour atteindre ses objectifs. Le concept d'organisation inclut, sans toutefois s'y limiter, l'entreprise individuelle, la société, la compagnie, la firme, l'entreprise, l'organe, le partenariat, l'association, l'organisme de bienfaisance ou l'institution , tout ou partie, constituée ou non en personne morale, publique ou privée.</t>
  </si>
  <si>
    <t>Una organización es una persona o grupo de personas que cuenta con sus propias funciones con responsabilidades, autoridades y vínculos para lograr sus objetivos. El concepto de organización incluye, pero no se limita a, comerciante único, compañía, corporación, firma, empresa, autoridad, sociedad, asociación, beneficencia o institución, o una parte o combinación de los anteriores, ya sea incorporados o no, públicos o privados.</t>
  </si>
  <si>
    <t>Eine Organisation ist eine Person oder eine Personengruppe, die ihre eigenen Funktionen mit Verantwortlichkeiten, Befugnissen und Beziehungen hat, um ihre Ziele zu erreichen. Das Konzept der Organisation beinhaltet, ist aber nicht beschränkt auf, Einzelunternehmer, Unternehmen, Körperschaften, Firmen, Betriebe, Behörden, Partnerschaften, Vereinigungen, Wohltätigkeitsorganisationen oder Institutionen oder Teile oder Kombinationen davon, unabhängig davon, ob sie öffentlich oder privat und eingetragen sind oder nicht.</t>
  </si>
  <si>
    <r>
      <t>组织是拥有自身职能及责任、权力和关系以实现目标的一个人或一群人，概念包括但不限于由</t>
    </r>
    <r>
      <rPr>
        <sz val="11"/>
        <rFont val="Calibri"/>
        <family val="2"/>
      </rPr>
      <t>独立交易者、公司、集团、事务所、中小型企业、合伙关系、协会、慈善组织或研究机构部分或组合构成，采用股份制与否的公共或私营组织。</t>
    </r>
  </si>
  <si>
    <t>組織とは、その目的を達成するための責任、権限、および関係を持つ独自の機能を持つ人またはグループです。組織の概念には、法人組織、公開または非公開かを問わず、個人事業主、会社、法人、合同事務所、企業、当局、パートナーシップ、協会、慈善団体、機関、またはその一部またはそれらの組み合わせが含まれますが、これに限定されるものではありません。</t>
  </si>
  <si>
    <t>Organização é uma pessoa ou grupo de pessoas que tem as suas próprias funções com responsabilidades, autoridades e relações para alcançar os seus objetivos. O conceito de organização inclui, mas não está limitado a, comerciantes individuais, empresas, corporações, firmas, grupos empresariais, autoridades, parcerias, associações, instituições de caridade ou instituições, ou parte ou combinação das mesmas, com ou sem personalidade jurídica, públicas ou privadas.</t>
  </si>
  <si>
    <t>Data Validation</t>
  </si>
  <si>
    <t>URL</t>
  </si>
  <si>
    <t>File</t>
  </si>
  <si>
    <t>fichier</t>
  </si>
  <si>
    <t>Archivo</t>
  </si>
  <si>
    <t>Datei</t>
  </si>
  <si>
    <t>文件</t>
  </si>
  <si>
    <t>ファイル</t>
  </si>
  <si>
    <t>ficheiro</t>
  </si>
  <si>
    <t xml:space="preserve">No, our recruiters do not hire subcontractors to recruit workers </t>
  </si>
  <si>
    <r>
      <rPr>
        <sz val="11"/>
        <color theme="1"/>
        <rFont val="Calibri"/>
        <family val="2"/>
      </rPr>
      <t xml:space="preserve">Non, nos recruteurs n'engagent pas de sous-traitants pour recruter des travailleurs. </t>
    </r>
  </si>
  <si>
    <r>
      <rPr>
        <sz val="11"/>
        <color rgb="FF000000"/>
        <rFont val="Calibri"/>
        <family val="2"/>
      </rPr>
      <t xml:space="preserve">No, nuestros reclutadores no contratan subcontratistas para contratar trabajadores </t>
    </r>
  </si>
  <si>
    <t xml:space="preserve">Nein, unsere Personalbeschaffer beauftragen keine Subunternehmer, um Arbeitskräfte zu rekrutieren. </t>
  </si>
  <si>
    <t>否，我们的招聘机构不雇佣分包商招聘工人</t>
  </si>
  <si>
    <t>いいえ、当社の人材紹介事業者は、下請業者を雇って労働者を募集していない</t>
  </si>
  <si>
    <r>
      <rPr>
        <sz val="11"/>
        <color theme="1"/>
        <rFont val="Calibri"/>
        <family val="2"/>
      </rPr>
      <t xml:space="preserve">Não, os nossos angariadores não contratam subempreiteiros para recrutar trabalhadores </t>
    </r>
  </si>
  <si>
    <t>We don't know if our recruiters hire subcontractors to recruit workers</t>
  </si>
  <si>
    <t>Nous ne savons pas si nos recruteurs embauchent des sous-traitants pour recruter des travailleurs.</t>
  </si>
  <si>
    <r>
      <rPr>
        <sz val="11"/>
        <color rgb="FF000000"/>
        <rFont val="Calibri"/>
        <family val="2"/>
      </rPr>
      <t>Desconocemos si nuestros reclutadores contratan subcontratistas para contratar trabajadores.</t>
    </r>
  </si>
  <si>
    <t>Wir wissen nicht, ob unsere Personalbeschaffer Subunternehmer beauftragen, um Arbeitskräfte zu rekrutieren.</t>
  </si>
  <si>
    <t>我们不知道我们的招聘机构是否雇佣分包商招聘工人</t>
  </si>
  <si>
    <t>人材紹介事業者が下請業者を雇って労働者を募集しているかどうかわからない</t>
  </si>
  <si>
    <r>
      <rPr>
        <sz val="11"/>
        <color theme="1"/>
        <rFont val="Calibri"/>
        <family val="2"/>
      </rPr>
      <t>Não sabemos se os nossos angariadores contratam subempreiteiros para recrutar trabalhadores</t>
    </r>
  </si>
  <si>
    <t xml:space="preserve">N/A - We do not work with any direct suppliers  </t>
  </si>
  <si>
    <t xml:space="preserve">s.o. - Nous ne travaillons avec aucun fournisseur  </t>
  </si>
  <si>
    <t>N/A - No trabajamos con proveedores</t>
  </si>
  <si>
    <t xml:space="preserve">n/z –  Wir arbeiten nicht mit Lieferanten  </t>
  </si>
  <si>
    <t>不适用 - 我们不与供应商合作</t>
  </si>
  <si>
    <t>該当なし - サプライヤーとは取引していない</t>
  </si>
  <si>
    <t xml:space="preserve">N/A - Não trabalhamos com nenhum fornecedor  </t>
  </si>
  <si>
    <t>N/A - We do not work with any indirect suppliers</t>
  </si>
  <si>
    <t>We do not work with any products suppliers</t>
  </si>
  <si>
    <t xml:space="preserve">Nous ne travaillons pas avec des fournisseurs de produits. </t>
  </si>
  <si>
    <t xml:space="preserve">No trabajamos con proveedores de productos. </t>
  </si>
  <si>
    <t xml:space="preserve">Wir arbeiten nicht mit Produktlieferanten. </t>
  </si>
  <si>
    <t>我们不与任何产品供应商合作。</t>
  </si>
  <si>
    <t>製品サプライヤーとは取引していない</t>
  </si>
  <si>
    <t xml:space="preserve">Não trabalhamos com nenhum fornecedor de produtos. </t>
  </si>
  <si>
    <t>We do not work with any services suppliers</t>
  </si>
  <si>
    <t xml:space="preserve">Nous ne travaillons pas avec des fournisseurs de services. </t>
  </si>
  <si>
    <t xml:space="preserve">No trabajamos con ningún proveedor de servicios. </t>
  </si>
  <si>
    <t xml:space="preserve">Wir arbeiten nicht mit Dienstleistern. </t>
  </si>
  <si>
    <t>我们不与任何服务供应商合作。</t>
  </si>
  <si>
    <t>サービスサプライヤーとは取引していない</t>
  </si>
  <si>
    <t xml:space="preserve">Não trabalhamos com nenhum prestador de serviços. </t>
  </si>
  <si>
    <t>N/A - We do not use recruiters/Our recruiters do not use subcontractors</t>
  </si>
  <si>
    <t xml:space="preserve">Nous ne faisons pas appel à des recruteurs/Nos recruteurs n’ont pas recours à des sous-traitants. </t>
  </si>
  <si>
    <t xml:space="preserve">No utilizamos reclutadores/Nuestros reclutadores no utilizan subcontratistas. </t>
  </si>
  <si>
    <t xml:space="preserve">Wir setzen keine Personalbeschaffer ein / Unsere Personalbeschaffer beauftragen keine Subunternehmer. </t>
  </si>
  <si>
    <t>我们不使用招聘机构/我们的招牌机构不适用分包商。</t>
  </si>
  <si>
    <t>人材紹介事業者を使用していない/人材紹介事業者は、下請業者を使用していない</t>
  </si>
  <si>
    <t xml:space="preserve">Não utilizamos angariadores/Os nossos angariadores não recorrem a subempreiteiros. </t>
  </si>
  <si>
    <t xml:space="preserve">Yes, and this applies to all workers whether required by law or by contract </t>
  </si>
  <si>
    <t xml:space="preserve">Ja, und dies trifft alle Arbeitnehmer zu, ob gesetzlich oder vertraglich vorgeschrieben </t>
  </si>
  <si>
    <t>Yes, broadly and/or only when required by law or by contract</t>
  </si>
  <si>
    <t>Oui, de façon générale et/ou seulement lorsque la loi ou un contrat l'exige</t>
  </si>
  <si>
    <t>Sí, en términos generales y/o cuando lo requiere la ley o el contrato</t>
  </si>
  <si>
    <t>Ja, umfassend und/oder nur, wenn dies gesetzlich oder vertraglich vorgeschrieben ist.</t>
  </si>
  <si>
    <t>是，宽泛规定以及/或仅当法律或合同要求时规定</t>
  </si>
  <si>
    <t>はい、大体している、または法律または契約で義務付けられている場合に限る。</t>
  </si>
  <si>
    <t>Sim, geralmente e/ou apenas quando tal é exigido pela legislação ou por imposição contratual</t>
  </si>
  <si>
    <t>I don't know</t>
  </si>
  <si>
    <t>Je ne sais pas</t>
  </si>
  <si>
    <t>No lo sé</t>
  </si>
  <si>
    <t>Ich weiß es nicht</t>
  </si>
  <si>
    <t>我不知道</t>
  </si>
  <si>
    <t>知りません</t>
  </si>
  <si>
    <t>Eu não sei</t>
  </si>
  <si>
    <t>Unknown</t>
  </si>
  <si>
    <t>Inconnu</t>
  </si>
  <si>
    <t>Desconocido</t>
  </si>
  <si>
    <t>Nicht bekannt</t>
  </si>
  <si>
    <t>不知道</t>
  </si>
  <si>
    <t>不明</t>
  </si>
  <si>
    <t>Desconhecido</t>
  </si>
  <si>
    <t>Validation</t>
  </si>
  <si>
    <t>Sample of contractual terms and conditions.</t>
  </si>
  <si>
    <t>Exemples de dispositions et conditions contractuelles.</t>
  </si>
  <si>
    <t>Ejemplo de términos y condiciones contractuales.</t>
  </si>
  <si>
    <t>Muster für Vertragsbestimmungen und Auflagen</t>
  </si>
  <si>
    <t>合约条款及条件示例。</t>
  </si>
  <si>
    <t>契約条件のサンプル。</t>
  </si>
  <si>
    <t>Exemplo de termos e condições contratuais.</t>
  </si>
  <si>
    <t>Policy required.</t>
  </si>
  <si>
    <t>Politique requise</t>
  </si>
  <si>
    <t>Se requiere la política</t>
  </si>
  <si>
    <t>Richtlinie erforderlich</t>
  </si>
  <si>
    <t>需要提供政策</t>
  </si>
  <si>
    <t>方針は必須</t>
  </si>
  <si>
    <t>Política obrigatória</t>
  </si>
  <si>
    <t>Policy or sample of contractual terms and conditions required.</t>
  </si>
  <si>
    <t>Politique ou exemples de conditions contractuelles nécessaires.</t>
  </si>
  <si>
    <t>Política o ejemplo de términos y condiciones requeridos.</t>
  </si>
  <si>
    <t>Richtlinie oder Muster für Vertragsbestimmungen und Auflagen obligatorisch</t>
  </si>
  <si>
    <t>需要政策或合约条款及条件样本。</t>
  </si>
  <si>
    <t>ポリシー・規程、または契約条件のサンプルが必要です。</t>
  </si>
  <si>
    <t>Política ou exemplo de termos e condições contratuais exigidos.</t>
  </si>
  <si>
    <t xml:space="preserve">Proof of due diligence activities </t>
  </si>
  <si>
    <t>Preuve d'activités de diligence raisonnable</t>
  </si>
  <si>
    <t>Prueba de las actividades de diligencia debida.</t>
  </si>
  <si>
    <t>Nachweis der Sorgfaltspflicht</t>
  </si>
  <si>
    <t>尽职调查活动的证明</t>
  </si>
  <si>
    <t>デューデリジェンス活動の証拠</t>
  </si>
  <si>
    <t>Prova de atividades de devida diligência</t>
  </si>
  <si>
    <t>Proof of risk assessment required</t>
  </si>
  <si>
    <t>Preuve de l'évaluation des risques requise</t>
  </si>
  <si>
    <t>Se requiere prueba de evaluación de riesgos</t>
  </si>
  <si>
    <t>Nachweis einer Risikobewertung erforderlich</t>
  </si>
  <si>
    <t>需要提供风险评估证明</t>
  </si>
  <si>
    <t>リスク評価の証明が必須</t>
  </si>
  <si>
    <t>Necessário comprovativo da avaliação de riscos</t>
  </si>
  <si>
    <t>Proof of risk response required</t>
  </si>
  <si>
    <t>Preuve de la réponse au risque requise</t>
  </si>
  <si>
    <t>Se requiere prueba de respuesta de riesgo</t>
  </si>
  <si>
    <t>Nachweis einer Risikoreaktion erforderlich</t>
  </si>
  <si>
    <t>需要提供因风险而采取行动的证明</t>
  </si>
  <si>
    <t>リスク対処の証明が必須</t>
  </si>
  <si>
    <t>Necessário comprovativo da resposta a risco</t>
  </si>
  <si>
    <t>Proof of prioritization</t>
  </si>
  <si>
    <t>Preuve de priorisation</t>
  </si>
  <si>
    <t>Prueba de priorización</t>
  </si>
  <si>
    <t>Nachweis der Priorisierung</t>
  </si>
  <si>
    <t>确定优先顺序的证明</t>
  </si>
  <si>
    <t>優先順位付けの証明</t>
  </si>
  <si>
    <t>Prova de priorização</t>
  </si>
  <si>
    <t>Proof of assessment</t>
  </si>
  <si>
    <t>Preuve d'évaluation</t>
  </si>
  <si>
    <t>Prueba de valoración</t>
  </si>
  <si>
    <t>Nachweis der Bewertung</t>
  </si>
  <si>
    <t>评估证明</t>
  </si>
  <si>
    <t>評価の証明</t>
  </si>
  <si>
    <t>Prova de avaliação</t>
  </si>
  <si>
    <t>Choose your language:</t>
  </si>
  <si>
    <t>Choisissez votre langue :</t>
  </si>
  <si>
    <r>
      <rPr>
        <sz val="11"/>
        <color theme="1"/>
        <rFont val="Calibri"/>
        <family val="2"/>
      </rPr>
      <t>Wählen Sie Ihre Sprache:</t>
    </r>
  </si>
  <si>
    <r>
      <rPr>
        <sz val="11"/>
        <color indexed="8"/>
        <rFont val="Calibri"/>
        <family val="2"/>
      </rPr>
      <t>Escolha o seu idioma:</t>
    </r>
  </si>
  <si>
    <t>Proof of screening and evaluation of prospective recruiters required</t>
  </si>
  <si>
    <t>Preuve de sélection et d'évaluation des recruteurs potentiels demandée</t>
  </si>
  <si>
    <t>Se requiere prueba de revisión y evaluación de potenciales reclutadores</t>
  </si>
  <si>
    <r>
      <rPr>
        <sz val="11"/>
        <color theme="1"/>
        <rFont val="Calibri"/>
        <family val="2"/>
      </rPr>
      <t>Nachweis der Überprüfung und Beurteilung potenzieller Personalbeschaffer erforderlich</t>
    </r>
  </si>
  <si>
    <t>对潜在招聘方筛选和评估的证据必填</t>
  </si>
  <si>
    <t>人材紹介事業者候補の審査と評価の裏付け資料が必要</t>
  </si>
  <si>
    <r>
      <rPr>
        <sz val="11"/>
        <color indexed="8"/>
        <rFont val="Calibri"/>
        <family val="2"/>
      </rPr>
      <t>Comprovativo de rastreio e avaliação de potenciais angariadores requerido</t>
    </r>
  </si>
  <si>
    <t>Proof of risk identification and verification process required</t>
  </si>
  <si>
    <t>Preuve d'identification des risques et du processus de vérification demandée</t>
  </si>
  <si>
    <t>Se requiere prueba del proceso de identificación y verificación de riesgos</t>
  </si>
  <si>
    <r>
      <rPr>
        <sz val="11"/>
        <color theme="1"/>
        <rFont val="Calibri"/>
        <family val="2"/>
      </rPr>
      <t>Nachweis der Risikoidentifizierung und des Verifizierungsprozesses erforderlich</t>
    </r>
  </si>
  <si>
    <t>风险识别和确认过程证据必填</t>
  </si>
  <si>
    <t>リスクの特定と検証プロセスの裏付け資料が必要</t>
  </si>
  <si>
    <r>
      <rPr>
        <sz val="11"/>
        <color indexed="8"/>
        <rFont val="Calibri"/>
        <family val="2"/>
      </rPr>
      <t>Comprovativo de processo de identificação e verificação de riscos requerido</t>
    </r>
  </si>
  <si>
    <t>Proof of third party verification required</t>
  </si>
  <si>
    <t>Preuve de vérification du tiers demandée</t>
  </si>
  <si>
    <t>Se requiere prueba de verificación de terceras partes</t>
  </si>
  <si>
    <r>
      <rPr>
        <sz val="11"/>
        <color theme="1"/>
        <rFont val="Calibri"/>
        <family val="2"/>
      </rPr>
      <t>Nachweis der Verifizierung Dritter erforderlich</t>
    </r>
  </si>
  <si>
    <t>第三方确认证据必填</t>
  </si>
  <si>
    <t>第三者機関による検証の裏付け資料が必要</t>
  </si>
  <si>
    <r>
      <rPr>
        <sz val="11"/>
        <color indexed="8"/>
        <rFont val="Calibri"/>
        <family val="2"/>
      </rPr>
      <t>Comprovativo de verificação de terceiros requerido</t>
    </r>
  </si>
  <si>
    <t>Proof of training required</t>
  </si>
  <si>
    <t>Preuve de formation demandée</t>
  </si>
  <si>
    <t>Se requiere prueba de capacitación</t>
  </si>
  <si>
    <r>
      <rPr>
        <sz val="11"/>
        <color theme="1"/>
        <rFont val="Calibri"/>
        <family val="2"/>
      </rPr>
      <t>Nachweis der Schulung erforderlich</t>
    </r>
  </si>
  <si>
    <t>培训证据必填</t>
  </si>
  <si>
    <t>研修の裏付け資料が必要</t>
  </si>
  <si>
    <r>
      <rPr>
        <sz val="11"/>
        <color indexed="8"/>
        <rFont val="Calibri"/>
        <family val="2"/>
      </rPr>
      <t>Comprovativo de formação requerido</t>
    </r>
  </si>
  <si>
    <t>Proof of reporting process required</t>
  </si>
  <si>
    <t>Preuve du processus de reporting demandée</t>
  </si>
  <si>
    <t>Se requiere prueba de proceso de denuncia</t>
  </si>
  <si>
    <r>
      <rPr>
        <sz val="11"/>
        <color theme="1"/>
        <rFont val="Calibri"/>
        <family val="2"/>
      </rPr>
      <t>Nachweis des Berichtserstattungsprozesses erforderlich</t>
    </r>
  </si>
  <si>
    <t>汇报流程必填</t>
  </si>
  <si>
    <t>レポートプロセスの裏付け資料が必要</t>
  </si>
  <si>
    <r>
      <rPr>
        <sz val="11"/>
        <color indexed="8"/>
        <rFont val="Calibri"/>
        <family val="2"/>
      </rPr>
      <t>Comprovativo de processo de notificação requerido</t>
    </r>
  </si>
  <si>
    <t>Proof of standard required</t>
  </si>
  <si>
    <t>Preuve du maintien des normes de conduite demandée</t>
  </si>
  <si>
    <t>Se requiere prueba de estándares de responsabilidad</t>
  </si>
  <si>
    <t>Nachweis der Standards erforderlich</t>
  </si>
  <si>
    <t>标准证据必填</t>
  </si>
  <si>
    <t>基準書の裏付け資料が必要</t>
  </si>
  <si>
    <r>
      <rPr>
        <sz val="11"/>
        <color indexed="8"/>
        <rFont val="Calibri"/>
        <family val="2"/>
      </rPr>
      <t>Comprovativo de normas requerido</t>
    </r>
  </si>
  <si>
    <t>Proof of certification required</t>
  </si>
  <si>
    <t>Preuve de certification demandée</t>
  </si>
  <si>
    <t>Se requiere prueba de certificación</t>
  </si>
  <si>
    <r>
      <rPr>
        <sz val="11"/>
        <color theme="1"/>
        <rFont val="Calibri"/>
        <family val="2"/>
      </rPr>
      <t>Nachweis der Zertifizierung erforderlich</t>
    </r>
  </si>
  <si>
    <t>认证证据必填</t>
  </si>
  <si>
    <t>証明書の裏付け資料が必要</t>
  </si>
  <si>
    <r>
      <rPr>
        <sz val="11"/>
        <color indexed="8"/>
        <rFont val="Calibri"/>
        <family val="2"/>
      </rPr>
      <t>Comprovativo de certificação requerido</t>
    </r>
  </si>
  <si>
    <t>Proof of public disclosure required</t>
  </si>
  <si>
    <t>Preuve de déclaration publique demandée</t>
  </si>
  <si>
    <t>Se requiere prueba de divulgación pública</t>
  </si>
  <si>
    <r>
      <rPr>
        <sz val="11"/>
        <color theme="1"/>
        <rFont val="Calibri"/>
        <family val="2"/>
      </rPr>
      <t>Nachweis der öffentlichen Offenlegung erforderlich</t>
    </r>
  </si>
  <si>
    <t>公开披露证据必填</t>
  </si>
  <si>
    <t>情報開示の裏付け資料が必要</t>
  </si>
  <si>
    <r>
      <rPr>
        <sz val="11"/>
        <color indexed="8"/>
        <rFont val="Calibri"/>
        <family val="2"/>
      </rPr>
      <t>Comprovativo de divulgação pública requerido</t>
    </r>
  </si>
  <si>
    <t>Compliance plan required</t>
  </si>
  <si>
    <t>Plan de conformité demandé</t>
  </si>
  <si>
    <t>Se requiere plan de cumplimiento</t>
  </si>
  <si>
    <r>
      <rPr>
        <sz val="11"/>
        <color theme="1"/>
        <rFont val="Calibri"/>
        <family val="2"/>
      </rPr>
      <t>Compliance-Plan erforderlich</t>
    </r>
  </si>
  <si>
    <t>合规方案必填</t>
  </si>
  <si>
    <t>コンプライアンス計画が必要</t>
  </si>
  <si>
    <r>
      <rPr>
        <sz val="11"/>
        <color indexed="8"/>
        <rFont val="Calibri"/>
        <family val="2"/>
      </rPr>
      <t>Plano de observância requerido</t>
    </r>
  </si>
  <si>
    <t>Proof of dissemination of compliance plan (e.g. link)</t>
  </si>
  <si>
    <t>Preuve de la diffusion du plan de conformité (lien externe)</t>
  </si>
  <si>
    <t>Prueba de divulgación de plan de cumplimiento (enlace ext.)</t>
  </si>
  <si>
    <r>
      <rPr>
        <sz val="11"/>
        <color theme="1"/>
        <rFont val="Calibri"/>
        <family val="2"/>
      </rPr>
      <t>Nachweis der Veröffentlichung des Compliance-Plans erforderlich (externer Link)</t>
    </r>
  </si>
  <si>
    <t>合规方案发布证据（外部链接）必填</t>
  </si>
  <si>
    <t>コンプライアンス計画の配布(外部リンク)の裏付け資料</t>
  </si>
  <si>
    <r>
      <rPr>
        <sz val="11"/>
        <color indexed="8"/>
        <rFont val="Calibri"/>
        <family val="2"/>
      </rPr>
      <t>Comprovativo de difusão do plano de observância (hiperligação externa)</t>
    </r>
  </si>
  <si>
    <t>Annual certification required</t>
  </si>
  <si>
    <t>Certification annuelle demandée</t>
  </si>
  <si>
    <t>Se requiere certificación anual</t>
  </si>
  <si>
    <r>
      <rPr>
        <sz val="11"/>
        <color theme="1"/>
        <rFont val="Calibri"/>
        <family val="2"/>
      </rPr>
      <t>Jährliche Zertifizierung erforderlich</t>
    </r>
  </si>
  <si>
    <t>年度认证必填</t>
  </si>
  <si>
    <t>年次証明書が必要</t>
  </si>
  <si>
    <r>
      <rPr>
        <sz val="11"/>
        <color indexed="8"/>
        <rFont val="Calibri"/>
        <family val="2"/>
      </rPr>
      <t>Certificação anual requerida</t>
    </r>
  </si>
  <si>
    <t>Provide the URL to your policy.</t>
  </si>
  <si>
    <t>Fournissez l'URL de votre politique.</t>
  </si>
  <si>
    <t>Ingrese la URL de su política.</t>
  </si>
  <si>
    <r>
      <rPr>
        <sz val="11"/>
        <color theme="1"/>
        <rFont val="Calibri"/>
        <family val="2"/>
      </rPr>
      <t>Stellen Sie die URL zu Ihrer Richtlinie bereit.</t>
    </r>
  </si>
  <si>
    <t>提供您政策的URL地址。</t>
  </si>
  <si>
    <t>方針のURLを入力してください。</t>
  </si>
  <si>
    <r>
      <rPr>
        <sz val="11"/>
        <color indexed="8"/>
        <rFont val="Calibri"/>
        <family val="2"/>
      </rPr>
      <t>Disponibilize o URL para a sua política.</t>
    </r>
  </si>
  <si>
    <t>Provide your policy's file name.</t>
  </si>
  <si>
    <t>Fournissez le nom du fichier de votre politique.</t>
  </si>
  <si>
    <t>Ingrese el nombre de archivo de su política.</t>
  </si>
  <si>
    <r>
      <rPr>
        <sz val="11"/>
        <color theme="1"/>
        <rFont val="Calibri"/>
        <family val="2"/>
      </rPr>
      <t>Stellen Sie den Dateinamen Ihrer Richtlinie bereit.</t>
    </r>
  </si>
  <si>
    <t>提供您政策的文件名。</t>
  </si>
  <si>
    <t>方針のファイル名を入力してください。</t>
  </si>
  <si>
    <r>
      <rPr>
        <sz val="11"/>
        <color indexed="8"/>
        <rFont val="Calibri"/>
        <family val="2"/>
      </rPr>
      <t>Disponibilize o nome do ficheiro da sua política.</t>
    </r>
  </si>
  <si>
    <t>Indicate whether you will upload a file or provide a URL to your policy.</t>
  </si>
  <si>
    <t>Indiquez si vous allez importer un fichier ou fournir l’URL de votre politique.</t>
  </si>
  <si>
    <t>Indique si cargará un archivo o ingresará un enlace URL a su política.</t>
  </si>
  <si>
    <r>
      <rPr>
        <sz val="11"/>
        <color theme="1"/>
        <rFont val="Calibri"/>
        <family val="2"/>
      </rPr>
      <t>Geben Sie an, ob Sie entweder eine Datei hochladen oder eine URL zu Ihrer Richtlinie bereitstellen werden.</t>
    </r>
  </si>
  <si>
    <t>说明您是否将上传一份文件或提供一个您政策的URL地址。</t>
  </si>
  <si>
    <t>方針のファイルをアップロードするのか、URLを入力するのかいずれかを選択してください。</t>
  </si>
  <si>
    <r>
      <rPr>
        <sz val="11"/>
        <color indexed="8"/>
        <rFont val="Calibri"/>
        <family val="2"/>
      </rPr>
      <t>Indique se vai carregar um ficheiro ou disponibilizar um URL para a sua política.</t>
    </r>
  </si>
  <si>
    <t>Provide the URL to your proof of risk idenitification and verification process.</t>
  </si>
  <si>
    <t>Fournissez l'URL correspondant à votre preuve d'identification des risques et processus de vérification.</t>
  </si>
  <si>
    <t>Ingrese la URL de la prueba de su proceso de identificación y verificación de riesgos.</t>
  </si>
  <si>
    <r>
      <rPr>
        <sz val="11"/>
        <color theme="1"/>
        <rFont val="Calibri"/>
        <family val="2"/>
      </rPr>
      <t>Stellen Sie die URL zu Ihrem Nachweis der Risikoidentifizierung und des Verifizierungsprozesses bereit.</t>
    </r>
  </si>
  <si>
    <t>提供风险识别和确认流程证据的URL地址。</t>
  </si>
  <si>
    <t>リスクの特定と検証プロセスの裏付け資料が掲載されているURLを入力してください。</t>
  </si>
  <si>
    <r>
      <rPr>
        <sz val="11"/>
        <color indexed="8"/>
        <rFont val="Calibri"/>
        <family val="2"/>
      </rPr>
      <t>Disponibilize o URL para o seu comprovativo de processo de identificação e verificação de riscos.</t>
    </r>
  </si>
  <si>
    <t>Provide the file name of your proof of risk idenitification and verification process.</t>
  </si>
  <si>
    <t>Indiquez le nom du fichier correspondant à votre preuve d'identification des risques et processus de vérification.</t>
  </si>
  <si>
    <t>Ingrese el nombre de archivo de la prueba de su proceso de identificación y verificación de riesgos.</t>
  </si>
  <si>
    <r>
      <rPr>
        <sz val="11"/>
        <color theme="1"/>
        <rFont val="Calibri"/>
        <family val="2"/>
      </rPr>
      <t>Stellen Sie den Dateinamen Ihres Nachweises der Risikoidentifizierung und des Verifizierungsprozesses bereit.</t>
    </r>
  </si>
  <si>
    <t>提供风险识别和确认流程证据的文件名。</t>
  </si>
  <si>
    <t>リスクの特定と検証プロセスの裏付け資料のファイル名を入力してください。</t>
  </si>
  <si>
    <r>
      <rPr>
        <sz val="11"/>
        <color indexed="8"/>
        <rFont val="Calibri"/>
        <family val="2"/>
      </rPr>
      <t>Disponibilize o nome do ficheiro do seu comprovativo de processo de identificação e verificação de riscos.</t>
    </r>
  </si>
  <si>
    <t>Indicate whether you will upload a file or provide a URL to your proof of risk idenitification and verification process.</t>
  </si>
  <si>
    <t>Indiquez si vous allez importer un fichier ou fournir l’URL de votre preuve d'identification des risques et processus de vérification.</t>
  </si>
  <si>
    <t>Indique si cargará un archivo o ingresará un enlace URL a la prueba de su proceso de identificación y verificación de riesgos.</t>
  </si>
  <si>
    <r>
      <rPr>
        <sz val="11"/>
        <color theme="1"/>
        <rFont val="Calibri"/>
        <family val="2"/>
      </rPr>
      <t>Geben Sie an, ob Sie entweder eine Datei hochladen oder eine URL zu Ihrem Nachweis der Risikoidentifizierung und des Verifizierungsprozesses bereitstellen werden.</t>
    </r>
  </si>
  <si>
    <t>说明您是否将上传一份文件或提供一个风险识别和确认流程证据的URL地址。</t>
  </si>
  <si>
    <t>リスクの特定と検証プロセスの裏付け資料のファイルをアップロードするのか、URLを入力するのかいずれかを選択してください。</t>
  </si>
  <si>
    <r>
      <rPr>
        <sz val="11"/>
        <color indexed="8"/>
        <rFont val="Calibri"/>
        <family val="2"/>
      </rPr>
      <t>Indique se vai carregar um ficheiro ou disponibilizar um URL para o seu comprovativo de processo de identificação e verificação de riscos.</t>
    </r>
  </si>
  <si>
    <t>Provide the URL to your proof of training.</t>
  </si>
  <si>
    <t>Fournissez l'URL de votre preuve de formation.</t>
  </si>
  <si>
    <t>Ingrese la URL de su prueba de capacitación.</t>
  </si>
  <si>
    <r>
      <rPr>
        <sz val="11"/>
        <color theme="1"/>
        <rFont val="Calibri"/>
        <family val="2"/>
      </rPr>
      <t>Stellen Sie die URL zu Ihrem Nachweis der Schulung bereit.</t>
    </r>
  </si>
  <si>
    <t>提供培训的URL地址。</t>
  </si>
  <si>
    <t>研修の裏付け資料のURLを入力してください。</t>
  </si>
  <si>
    <r>
      <rPr>
        <sz val="11"/>
        <color indexed="8"/>
        <rFont val="Calibri"/>
        <family val="2"/>
      </rPr>
      <t>Disponibilize o URL para o seu comprovativo de formação.</t>
    </r>
  </si>
  <si>
    <t>Provide the file name of your proof of training.</t>
  </si>
  <si>
    <t>Indiquez le nom du fichier de votre preuve de formation.</t>
  </si>
  <si>
    <t>Ingrese el nombre de archivo de su prueba de capacitación.</t>
  </si>
  <si>
    <r>
      <rPr>
        <sz val="11"/>
        <color theme="1"/>
        <rFont val="Calibri"/>
        <family val="2"/>
      </rPr>
      <t>Stellen Sie den Dateinamen Ihres Nachweises der Schulung bereit.</t>
    </r>
  </si>
  <si>
    <t>提供培训证据的文件名。</t>
  </si>
  <si>
    <t>研修の裏付け資料のファイル名を入力してください。</t>
  </si>
  <si>
    <r>
      <rPr>
        <sz val="11"/>
        <color indexed="8"/>
        <rFont val="Calibri"/>
        <family val="2"/>
      </rPr>
      <t>Disponibilize o nome do ficheiro do seu comprovativo de formação.</t>
    </r>
  </si>
  <si>
    <t>Indicate whether you will upload a file or provide a URL to your proof of training.</t>
  </si>
  <si>
    <t>Indiquez si vous allez importer un fichier ou fournir l’URL de votre preuve de formation.</t>
  </si>
  <si>
    <t>Indique si cargará un archivo o ingresará un enlace URL a su prueba de capacitación.</t>
  </si>
  <si>
    <r>
      <rPr>
        <sz val="11"/>
        <color theme="1"/>
        <rFont val="Calibri"/>
        <family val="2"/>
      </rPr>
      <t>Geben Sie an, ob Sie entweder eine Datei hochladen oder eine URL zu Ihrem Nachweis der Schulung bereitstellen werden.</t>
    </r>
  </si>
  <si>
    <t>说明您是否将上传一份文件或提供一个培训证据的URL地址。</t>
  </si>
  <si>
    <t>研修のファイルをアップロードするのか、URLを入力するのかいずれかを選択してください。</t>
  </si>
  <si>
    <r>
      <rPr>
        <sz val="11"/>
        <color indexed="8"/>
        <rFont val="Calibri"/>
        <family val="2"/>
      </rPr>
      <t>Indique se vai carregar um ficheiro ou disponibilizar um URL para o seu comprovativo de formação.</t>
    </r>
  </si>
  <si>
    <t>Provide the URL to your proof of reporting process.</t>
  </si>
  <si>
    <t>Fournissez l'URL de votre preuve de processus de reporting.</t>
  </si>
  <si>
    <t>Ingrese la URL a su prueba de proceso de denuncia.</t>
  </si>
  <si>
    <r>
      <rPr>
        <sz val="11"/>
        <color theme="1"/>
        <rFont val="Calibri"/>
        <family val="2"/>
      </rPr>
      <t>Stellen Sie die URL zum Nachweis des Berichtserstattungsprozesses bereit.</t>
    </r>
  </si>
  <si>
    <t>提供汇报流程的URL地址。</t>
  </si>
  <si>
    <t>レポートプロセスの裏付け資料のURLを記入してください。</t>
  </si>
  <si>
    <r>
      <rPr>
        <sz val="11"/>
        <color indexed="8"/>
        <rFont val="Calibri"/>
        <family val="2"/>
      </rPr>
      <t>Disponibilize o URL para o seu comprovativo de processo de notificação.</t>
    </r>
  </si>
  <si>
    <t>Provide the file name of your proof of reporting process.</t>
  </si>
  <si>
    <t>Indiquez le nom du fichier de votre preuve de processus de reporting.</t>
  </si>
  <si>
    <t>Ingrese el nombre de archivo de su prueba de proceso de denuncia.</t>
  </si>
  <si>
    <r>
      <rPr>
        <sz val="11"/>
        <color theme="1"/>
        <rFont val="Calibri"/>
        <family val="2"/>
      </rPr>
      <t>Stellen Sie den Dateinamen Ihres Nachweises des Berichtserstattungsprozesses bereit.</t>
    </r>
  </si>
  <si>
    <t>提供汇报流程证据的文件名。</t>
  </si>
  <si>
    <t>レポートプロセスの裏付け資料のファイル名を入力してください。</t>
  </si>
  <si>
    <r>
      <rPr>
        <sz val="11"/>
        <color indexed="8"/>
        <rFont val="Calibri"/>
        <family val="2"/>
      </rPr>
      <t>Disponibilize o nome do ficheiro do seu comprovativo de processo de notificação.</t>
    </r>
  </si>
  <si>
    <t>Indicate whether you will upload a file or provide a URL to your proof of standard.</t>
  </si>
  <si>
    <t>Indiquez si vous allez importer un fichier ou fournir l’URL de votre preuve de maintien des normes de conduite.</t>
  </si>
  <si>
    <t>Indique si cargará un archivo o ingresará un enlace URL a su prueba de estándares de responsabilidad.</t>
  </si>
  <si>
    <r>
      <rPr>
        <sz val="11"/>
        <color theme="1"/>
        <rFont val="Calibri"/>
        <family val="2"/>
      </rPr>
      <t>Geben Sie an, ob Sie entweder eine Datei hochladen oder eine URL zu Ihrem Nachweis des Berichtserstattungsprozesses bereitstellen werden.</t>
    </r>
  </si>
  <si>
    <t>说明您是否将上传一份文件或提供一个汇报流程证据的URL地址。</t>
  </si>
  <si>
    <t>基準書の裏付け資料のファイルをアップロードするのか、URLを入力するのかいずれかを選択してください。</t>
  </si>
  <si>
    <r>
      <rPr>
        <sz val="11"/>
        <color indexed="8"/>
        <rFont val="Calibri"/>
        <family val="2"/>
      </rPr>
      <t>Indique se vai carregar um ficheiro ou disponibilizar um URL para o seu comprovativo de normas.</t>
    </r>
  </si>
  <si>
    <t>Provide the URL to your proof of certification.</t>
  </si>
  <si>
    <t>Fournissez l'URL de votre preuve de certification.</t>
  </si>
  <si>
    <t>Ingrese la URL a su prueba de certificación</t>
  </si>
  <si>
    <r>
      <rPr>
        <sz val="11"/>
        <color theme="1"/>
        <rFont val="Calibri"/>
        <family val="2"/>
      </rPr>
      <t>Stellen Sie die URL zu Ihrem Nachweis der Zertifizierung bereit.</t>
    </r>
  </si>
  <si>
    <t>提供认证的URL地址。</t>
  </si>
  <si>
    <t>証明書の裏付け資料のURLを入力してください。</t>
  </si>
  <si>
    <r>
      <rPr>
        <sz val="11"/>
        <color indexed="8"/>
        <rFont val="Calibri"/>
        <family val="2"/>
      </rPr>
      <t>Disponibilize o URL para o seu comprovativo de certificação.</t>
    </r>
  </si>
  <si>
    <t>Provide the file name of your proof of certification.</t>
  </si>
  <si>
    <t>Indiquez le nom du fichier de votre preuve de certification.</t>
  </si>
  <si>
    <t>Ingrese el nombre de archivo de su prueba de certificación.</t>
  </si>
  <si>
    <r>
      <rPr>
        <sz val="11"/>
        <color theme="1"/>
        <rFont val="Calibri"/>
        <family val="2"/>
      </rPr>
      <t>Stellen Sie den Dateinamen Ihres Nachweises der Zertifizierung bereit.</t>
    </r>
  </si>
  <si>
    <t>提供认证证据的文件名。</t>
  </si>
  <si>
    <t>証明書の裏付け資料のファイル名を入力してください。</t>
  </si>
  <si>
    <r>
      <rPr>
        <sz val="11"/>
        <color indexed="8"/>
        <rFont val="Calibri"/>
        <family val="2"/>
      </rPr>
      <t>Disponibilize o nome do ficheiro do seu comprovativo de certificação.</t>
    </r>
  </si>
  <si>
    <t>Indicate whether you will upload a file or provide a URL to your proof of certification.</t>
  </si>
  <si>
    <t>Indiquez si vous allez importer un fichier ou fournir l’URL de votre preuve de certification.</t>
  </si>
  <si>
    <t>Indique si cargará un archivo o ingresará un enlace URL a su prueba de certificación.</t>
  </si>
  <si>
    <r>
      <rPr>
        <sz val="11"/>
        <color theme="1"/>
        <rFont val="Calibri"/>
        <family val="2"/>
      </rPr>
      <t>Geben Sie an, ob Sie entweder eine Datei hochladen oder eine URL zu Ihrem Nachweis der Zertifizierung bereitstellen werden.</t>
    </r>
  </si>
  <si>
    <t>说明您是否将上传一份文件或提供一个认证证据的URL地址。</t>
  </si>
  <si>
    <t>証明書の裏付け資料のファイルをアップロードするのか、URLを入力するのかいずれかを選択してください。</t>
  </si>
  <si>
    <r>
      <rPr>
        <sz val="11"/>
        <color indexed="8"/>
        <rFont val="Calibri"/>
        <family val="2"/>
      </rPr>
      <t>Indique se vai carregar um ficheiro ou disponibilizar um URL para o seu comprovativo de certificação.</t>
    </r>
  </si>
  <si>
    <t>Provide the URL to your proof of public disclosure.</t>
  </si>
  <si>
    <t>Fournissez l'URL de votre preuve de déclaration publique.</t>
  </si>
  <si>
    <t>Ingrese la URL a su prueba de divulgación pública.</t>
  </si>
  <si>
    <r>
      <rPr>
        <sz val="11"/>
        <color theme="1"/>
        <rFont val="Calibri"/>
        <family val="2"/>
      </rPr>
      <t>Stellen Sie die URL zu Ihrem Nachweis der öffentlichen Offenlegung bereit.</t>
    </r>
  </si>
  <si>
    <t>提供公开披露的URL地址。</t>
  </si>
  <si>
    <t>情報開示の裏付け資料のURLを入力してください。</t>
  </si>
  <si>
    <r>
      <rPr>
        <sz val="11"/>
        <color indexed="8"/>
        <rFont val="Calibri"/>
        <family val="2"/>
      </rPr>
      <t>Disponibilize o URL para o seu comprovativo de divulgação pública.</t>
    </r>
  </si>
  <si>
    <t>Provide the file name of your proof of public disclosure.</t>
  </si>
  <si>
    <t>Indiquez le nom du fichier de votre preuve de déclaration publique.</t>
  </si>
  <si>
    <t>Ingrese el nombre de archivo de su prueba de divulgación pública.</t>
  </si>
  <si>
    <r>
      <rPr>
        <sz val="11"/>
        <color theme="1"/>
        <rFont val="Calibri"/>
        <family val="2"/>
      </rPr>
      <t>Stellen Sie den Dateinamen Ihres Nachweises der öffentlichen Offenlegung bereit.</t>
    </r>
  </si>
  <si>
    <t>提供公开披露证据的文件名。</t>
  </si>
  <si>
    <t>情報開示の裏付け資料のファイル名を入力してください。</t>
  </si>
  <si>
    <r>
      <rPr>
        <sz val="11"/>
        <color indexed="8"/>
        <rFont val="Calibri"/>
        <family val="2"/>
      </rPr>
      <t>Disponibilize o nome do ficheiro do seu comprovativo de divulgação pública.</t>
    </r>
  </si>
  <si>
    <t>Indicate whether you will upload a file or provide a URL to your proof of public disclosure.</t>
  </si>
  <si>
    <t>Indiquez si vous allez importer un fichier ou fournir l’URL de votre preuve de déclaration publique.</t>
  </si>
  <si>
    <t>Indique si cargará un archivo o ingresará un enlace URL a su prueba de divulgación pública.</t>
  </si>
  <si>
    <r>
      <rPr>
        <sz val="11"/>
        <color theme="1"/>
        <rFont val="Calibri"/>
        <family val="2"/>
      </rPr>
      <t>Geben Sie an, ob Sie entweder eine Datei hochladen oder eine URL zu Ihrem Nachweis der öffentlichen Offenlegung bereitstellen werden.</t>
    </r>
  </si>
  <si>
    <t>说明您是否将上传一份文件或提供一个公开披露证据的URL地址。</t>
  </si>
  <si>
    <t>情報開示の裏付け資料のファイルをアップロードするのか、URLを入力するのかいずれかを選択してください。</t>
  </si>
  <si>
    <r>
      <rPr>
        <sz val="11"/>
        <color indexed="8"/>
        <rFont val="Calibri"/>
        <family val="2"/>
      </rPr>
      <t>Indique se vai carregar um ficheiro ou disponibilizar um URL para o seu comprovativo de divulgação pública.</t>
    </r>
  </si>
  <si>
    <t>Provide the URL to your compliance plan.</t>
  </si>
  <si>
    <t>Fournissez l'URL de votre plan de conformité.</t>
  </si>
  <si>
    <t>Ingrese la URL a su plan de cumplimiento.</t>
  </si>
  <si>
    <r>
      <rPr>
        <sz val="11"/>
        <color theme="1"/>
        <rFont val="Calibri"/>
        <family val="2"/>
      </rPr>
      <t>Stellen Sie die URL zu Ihrem Compliance-Plan bereit.</t>
    </r>
  </si>
  <si>
    <t>提供合规方案的URL地址。</t>
  </si>
  <si>
    <t>コンプライアンス計画のURLを入力してください。</t>
  </si>
  <si>
    <r>
      <rPr>
        <sz val="11"/>
        <color indexed="8"/>
        <rFont val="Calibri"/>
        <family val="2"/>
      </rPr>
      <t>Disponibilize o URL para o seu plano de observância.</t>
    </r>
  </si>
  <si>
    <t>Provide the file name of your compliance plan.</t>
  </si>
  <si>
    <t>Indiquez le nom du fichier de votre plan de conformité.</t>
  </si>
  <si>
    <t>Ingrese el nombre de archivo de su plan de cumplimiento.</t>
  </si>
  <si>
    <r>
      <rPr>
        <sz val="11"/>
        <color theme="1"/>
        <rFont val="Calibri"/>
        <family val="2"/>
      </rPr>
      <t>Stellen Sie den Dateinamen Ihres Compliance-Plans bereit.</t>
    </r>
  </si>
  <si>
    <t>提供合规方案证据的文件名。</t>
  </si>
  <si>
    <t>コンプライアンス計画のファイル名を入力してください。</t>
  </si>
  <si>
    <r>
      <rPr>
        <sz val="11"/>
        <color indexed="8"/>
        <rFont val="Calibri"/>
        <family val="2"/>
      </rPr>
      <t>Disponibilize o nome do ficheiro do seu plano de observância.</t>
    </r>
  </si>
  <si>
    <t>Indicate whether you will upload a file or provide a URL to your compliance plan.</t>
  </si>
  <si>
    <t>Indiquez si vous allez importer un fichier ou fournir l’URL de votre plan de conformité.</t>
  </si>
  <si>
    <t>Indique si cargará un archivo o ingresará un enlace URL a su plan de cumplimiento.</t>
  </si>
  <si>
    <r>
      <rPr>
        <sz val="11"/>
        <color theme="1"/>
        <rFont val="Calibri"/>
        <family val="2"/>
      </rPr>
      <t>Geben Sie an, ob Sie entweder eine Datei hochladen oder eine URL zu Ihrem Compliance-Plan bereitstellen werden.</t>
    </r>
  </si>
  <si>
    <t>说明您是否将上传一份文件或提供一个合规方案证据的URL地址。</t>
  </si>
  <si>
    <t>コンプライアンス計画のファイルをアップロードするのか、URLを入力するのかいずれかを選択してください。</t>
  </si>
  <si>
    <r>
      <rPr>
        <sz val="11"/>
        <color indexed="8"/>
        <rFont val="Calibri"/>
        <family val="2"/>
      </rPr>
      <t>Indique se vai carregar um ficheiro ou disponibilizar um URL para o seu plano de observância.</t>
    </r>
  </si>
  <si>
    <t>Provide the URL to your dissemination of compliance plan (e.g. link).</t>
  </si>
  <si>
    <t>Fournissez l'URL de diffusion de votre plan de conformité (lien externe).</t>
  </si>
  <si>
    <t>Ingrese la URL a su divulgación del plan de cumplimiento (enlace ext.).</t>
  </si>
  <si>
    <r>
      <rPr>
        <sz val="11"/>
        <color theme="1"/>
        <rFont val="Calibri"/>
        <family val="2"/>
      </rPr>
      <t>Stellen Sie die URL zur Veröffentlichung Ihres Compliance-Plans (externer Link) bereit</t>
    </r>
  </si>
  <si>
    <t>提供发布合规方案的URL地址。</t>
  </si>
  <si>
    <t>コンプライアンス計画の配布（外部リンク）のURLを入力してください。</t>
  </si>
  <si>
    <r>
      <rPr>
        <sz val="11"/>
        <color indexed="8"/>
        <rFont val="Calibri"/>
        <family val="2"/>
      </rPr>
      <t>Disponibilize o URL para a sua difusão do plano de observância (hiperligação externa).</t>
    </r>
  </si>
  <si>
    <t>Provide the file name of your dissemination of compliance plan (ex. link).</t>
  </si>
  <si>
    <t>Indiquez le nom du fichier de diffusion de votre plan de conformité (lien externe).</t>
  </si>
  <si>
    <t>Ingrese el nombre de archivo de su divulgación del plan de cumplimiento (enlace ext.).</t>
  </si>
  <si>
    <r>
      <rPr>
        <sz val="11"/>
        <color theme="1"/>
        <rFont val="Calibri"/>
        <family val="2"/>
      </rPr>
      <t>Stellen Sie den Dateinamen der Veröffentlichung Ihres Compliance-Plans (externer Link) bereit.</t>
    </r>
  </si>
  <si>
    <t>提供发布合规方案证据的文件名。</t>
  </si>
  <si>
    <t>コンプライアンス計画の配布（外部リンク）のファイル名を入力してください(。)。</t>
  </si>
  <si>
    <r>
      <rPr>
        <sz val="11"/>
        <color indexed="8"/>
        <rFont val="Calibri"/>
        <family val="2"/>
      </rPr>
      <t>Disponibilize o nome do ficheiro da sua difusão do plano de observância (hiperligação externa).</t>
    </r>
  </si>
  <si>
    <t>Indicate whether you will upload a file or provide a URL to your desemination of compliance plan (ex. link).</t>
  </si>
  <si>
    <t>Indiquez si vous allez importer un fichier ou fournir l’URL de diffusion de votre plan de conformité (lien externe).</t>
  </si>
  <si>
    <t>Indique si cargará un archivo o ingresará un enlace URL a su divulgación de plan de cumplimiento (enlace ext.).</t>
  </si>
  <si>
    <r>
      <rPr>
        <sz val="11"/>
        <color theme="1"/>
        <rFont val="Calibri"/>
        <family val="2"/>
      </rPr>
      <t>Geben Sie an, ob Sie entweder eine Datei hochladen oder eine URL zur Veröffentlichung Ihres Compliance-Plans (externer Link) bereitstellen werden.</t>
    </r>
  </si>
  <si>
    <t>说明您是否将上传一份文件或提供一个发布合规方案证据的URL地址。</t>
  </si>
  <si>
    <t>コンプライアンス計画のファイルをアップロードするか、配布（外部リンク）のURLを入力するのかいずれかを選択してください。</t>
  </si>
  <si>
    <r>
      <rPr>
        <sz val="11"/>
        <color indexed="8"/>
        <rFont val="Calibri"/>
        <family val="2"/>
      </rPr>
      <t>Indique se vai carregar um ficheiro ou disponibilizar um URL para a sua difusão do plano de observância (hiperligação externa).</t>
    </r>
  </si>
  <si>
    <t>Provide the URL to your annual certification plan.</t>
  </si>
  <si>
    <t>Fournissez l'URL de votre plan de certification annuelle.</t>
  </si>
  <si>
    <t>Ingrese la URL de su plan de certificación anual.</t>
  </si>
  <si>
    <r>
      <rPr>
        <sz val="11"/>
        <color theme="1"/>
        <rFont val="Calibri"/>
        <family val="2"/>
      </rPr>
      <t>Stellen Sie die URL zu Ihrem jährlichen Zertifizierungsplan bereit.</t>
    </r>
  </si>
  <si>
    <t>提供年度认证的URL地址。</t>
  </si>
  <si>
    <t>年次証明計画のURLを入力してください。</t>
  </si>
  <si>
    <r>
      <rPr>
        <sz val="11"/>
        <color indexed="8"/>
        <rFont val="Calibri"/>
        <family val="2"/>
      </rPr>
      <t>Disponibilize o URL para o seu plano de certificação anual.</t>
    </r>
  </si>
  <si>
    <t>Provide the file name of your annual certification plan.</t>
  </si>
  <si>
    <t>Indiquez le nom du fichier de votre plan de certification annuelle.</t>
  </si>
  <si>
    <t>Ingrese el nombre de archivo de su plan de certificación anual.</t>
  </si>
  <si>
    <r>
      <rPr>
        <sz val="11"/>
        <color theme="1"/>
        <rFont val="Calibri"/>
        <family val="2"/>
      </rPr>
      <t>Stellen Sie den Dateinamen Ihres jährlichen Zertifizierungsplans bereit.</t>
    </r>
  </si>
  <si>
    <t>提供年度认证证据的文件名。</t>
  </si>
  <si>
    <t>年次証明計画のファイル名を入力してください。</t>
  </si>
  <si>
    <r>
      <rPr>
        <sz val="11"/>
        <color indexed="8"/>
        <rFont val="Calibri"/>
        <family val="2"/>
      </rPr>
      <t>Disponibilize o nome do ficheiro do seu plano de certificação anual.</t>
    </r>
  </si>
  <si>
    <t>Indicate whether you will upload a file or provide a URL to your annual certification plan.</t>
  </si>
  <si>
    <t>Indiquez si vous allez importer un fichier ou fournir l’URL de votre plan de certification annuelle.</t>
  </si>
  <si>
    <t>Indique si cargará un archivo o ingresará un enlace URL a su plan de certificación anual.</t>
  </si>
  <si>
    <r>
      <rPr>
        <sz val="11"/>
        <color theme="1"/>
        <rFont val="Calibri"/>
        <family val="2"/>
      </rPr>
      <t>Geben Sie an, ob Sie entweder eine Datei hochladen oder eine URL zu Ihrem jährlichen Zertifizierungsplan bereitstellen werden.</t>
    </r>
  </si>
  <si>
    <t>说明您是否将上传一份文件或提供一个年度认证证据的URL地址。</t>
  </si>
  <si>
    <t>年次証明計画のファイルをアップロードするのか、URLを入力するのかいずれかを選択してください。</t>
  </si>
  <si>
    <r>
      <rPr>
        <sz val="11"/>
        <color indexed="8"/>
        <rFont val="Calibri"/>
        <family val="2"/>
      </rPr>
      <t>Indique se vai carregar um ficheiro ou disponibilizar um URL para o seu plano de certificação anual.</t>
    </r>
  </si>
  <si>
    <t>Agricultura</t>
  </si>
  <si>
    <t>Landwirtschaft</t>
  </si>
  <si>
    <t>农业</t>
  </si>
  <si>
    <t>農業</t>
  </si>
  <si>
    <t>Fabrico</t>
  </si>
  <si>
    <t>Exploitation minière</t>
  </si>
  <si>
    <t>Minería</t>
  </si>
  <si>
    <t>Bergbau</t>
  </si>
  <si>
    <t>采矿业</t>
  </si>
  <si>
    <t>鉱業</t>
  </si>
  <si>
    <t>Mineração</t>
  </si>
  <si>
    <t>Other Goods</t>
  </si>
  <si>
    <t>Autres marchandises</t>
  </si>
  <si>
    <t>Otros productos</t>
  </si>
  <si>
    <t>Sonstige Güter</t>
  </si>
  <si>
    <t>其他商品</t>
  </si>
  <si>
    <t>その他の物品</t>
  </si>
  <si>
    <t>Outras mercadorias</t>
  </si>
  <si>
    <t>Açaí Berries</t>
  </si>
  <si>
    <t>Bambou</t>
  </si>
  <si>
    <t>Bambú</t>
  </si>
  <si>
    <t>Bambus</t>
  </si>
  <si>
    <t>竹子</t>
  </si>
  <si>
    <t>竹</t>
  </si>
  <si>
    <t>Bambu</t>
  </si>
  <si>
    <t>Bananes</t>
  </si>
  <si>
    <t>Bananen</t>
  </si>
  <si>
    <t>香蕉</t>
  </si>
  <si>
    <t>バナナ</t>
  </si>
  <si>
    <t>Haricots</t>
  </si>
  <si>
    <t>Alubias</t>
  </si>
  <si>
    <t>Bohnen</t>
  </si>
  <si>
    <t>豆荚</t>
  </si>
  <si>
    <t>豆</t>
  </si>
  <si>
    <t>Feijões</t>
  </si>
  <si>
    <t>Haricots (haricots verts)</t>
  </si>
  <si>
    <t>Frijoles verdes</t>
  </si>
  <si>
    <t>Bohnen (grüne Bohnen)</t>
  </si>
  <si>
    <t>豆荚（四季豆）</t>
  </si>
  <si>
    <t>豆（インゲン豆）</t>
  </si>
  <si>
    <t>Feijões (feijões-verdes)</t>
  </si>
  <si>
    <t>Haricots (verts, soja, jaunes)</t>
  </si>
  <si>
    <t>Alubias (verdes, soja, amarillas)</t>
  </si>
  <si>
    <t>Bohnen (grüne, Soja, gelbe)</t>
  </si>
  <si>
    <t>豆荚（四季豆、大豆、黄豆）</t>
  </si>
  <si>
    <t>豆（インゲン、大豆、黄インゲン）</t>
  </si>
  <si>
    <t>Grãos (verdes, de soja, amarelos)</t>
  </si>
  <si>
    <t>Myrtilles</t>
  </si>
  <si>
    <t>Arándanos</t>
  </si>
  <si>
    <t>Blaubeeren</t>
  </si>
  <si>
    <t>蓝莓</t>
  </si>
  <si>
    <t>ブルーベリー</t>
  </si>
  <si>
    <t>Mirtilos</t>
  </si>
  <si>
    <t>Bovins</t>
  </si>
  <si>
    <t>Bovinos</t>
  </si>
  <si>
    <t>Hausrinder</t>
  </si>
  <si>
    <t>牛科动物</t>
  </si>
  <si>
    <t>牛</t>
  </si>
  <si>
    <t>Noix/Châtaignes du Brésil</t>
  </si>
  <si>
    <t>Nueces del Brasil/Castañas</t>
  </si>
  <si>
    <t>Paranüsse//Kastanien</t>
  </si>
  <si>
    <t>巴西坚果/板栗</t>
  </si>
  <si>
    <t>ブラジルナッツ/栗</t>
  </si>
  <si>
    <t>Castanhas do Brasil/Castanhas</t>
  </si>
  <si>
    <t>Brocoli</t>
  </si>
  <si>
    <t>Brócoli</t>
  </si>
  <si>
    <t>Brokkoli</t>
  </si>
  <si>
    <t>西兰花</t>
  </si>
  <si>
    <t>ブロッコリー</t>
  </si>
  <si>
    <t>Brócolos</t>
  </si>
  <si>
    <t>Choux</t>
  </si>
  <si>
    <t>Coles</t>
  </si>
  <si>
    <t>Kohl</t>
  </si>
  <si>
    <t>卷心菜</t>
  </si>
  <si>
    <t>キャベツ</t>
  </si>
  <si>
    <t>Couves</t>
  </si>
  <si>
    <t>Carottes</t>
  </si>
  <si>
    <t>Zanahorias</t>
  </si>
  <si>
    <t>Karotten</t>
  </si>
  <si>
    <t>胡萝卜</t>
  </si>
  <si>
    <t>Cenouras</t>
  </si>
  <si>
    <t>Noix de cajou</t>
  </si>
  <si>
    <t>Anacardos</t>
  </si>
  <si>
    <t>Cashewkerne</t>
  </si>
  <si>
    <t>腰果</t>
  </si>
  <si>
    <t>カシューナッツ</t>
  </si>
  <si>
    <t>Acajus</t>
  </si>
  <si>
    <t>Bétail</t>
  </si>
  <si>
    <t>Ganado</t>
  </si>
  <si>
    <t>Vieh</t>
  </si>
  <si>
    <t>畜牛</t>
  </si>
  <si>
    <t xml:space="preserve">Gado vacum  </t>
  </si>
  <si>
    <t>Céréales</t>
  </si>
  <si>
    <t>Granos de cereal</t>
  </si>
  <si>
    <t>Getreidekörner</t>
  </si>
  <si>
    <t>谷物</t>
  </si>
  <si>
    <t>穀物</t>
  </si>
  <si>
    <t>Grãos de cereais</t>
  </si>
  <si>
    <t>Charbon de bois</t>
  </si>
  <si>
    <t>Carbón</t>
  </si>
  <si>
    <t>Holzkohle</t>
  </si>
  <si>
    <t>木炭</t>
  </si>
  <si>
    <t>炭</t>
  </si>
  <si>
    <t>Carvão vegetal</t>
  </si>
  <si>
    <t>Piments</t>
  </si>
  <si>
    <t>Pimientos picantes</t>
  </si>
  <si>
    <t>Chilischoten</t>
  </si>
  <si>
    <t>辣椒</t>
  </si>
  <si>
    <t>唐辛子</t>
  </si>
  <si>
    <t>Pimentas-malagueta</t>
  </si>
  <si>
    <t>Agrumes</t>
  </si>
  <si>
    <t>Frutas cítricas</t>
  </si>
  <si>
    <t>Zitrusfrüchte</t>
  </si>
  <si>
    <t>柑橘类水果</t>
  </si>
  <si>
    <t>柑橘類</t>
  </si>
  <si>
    <t>Citrinos</t>
  </si>
  <si>
    <t>Clous de girofle</t>
  </si>
  <si>
    <t>Clavos</t>
  </si>
  <si>
    <t>Gewürznelken</t>
  </si>
  <si>
    <t>丁香</t>
  </si>
  <si>
    <t>クローブ</t>
  </si>
  <si>
    <t>Cravos-da-índia</t>
  </si>
  <si>
    <t>Coca (plante stimulante)</t>
  </si>
  <si>
    <t>Coca (planta estimulante)</t>
  </si>
  <si>
    <t>Coca (stimulierende Pflanze)</t>
  </si>
  <si>
    <t>古柯（刺激性植物）</t>
  </si>
  <si>
    <t>コカ（好料植物）</t>
  </si>
  <si>
    <t>Cacao</t>
  </si>
  <si>
    <t>Kakao</t>
  </si>
  <si>
    <t>可可</t>
  </si>
  <si>
    <t>ココア</t>
  </si>
  <si>
    <t>Cacau</t>
  </si>
  <si>
    <t>Noix de coco</t>
  </si>
  <si>
    <t>Cocos</t>
  </si>
  <si>
    <t>Kokosnüsse</t>
  </si>
  <si>
    <t>椰子</t>
  </si>
  <si>
    <t>ココナッツ</t>
  </si>
  <si>
    <t>Café</t>
  </si>
  <si>
    <t>Kaffee</t>
  </si>
  <si>
    <t>咖啡</t>
  </si>
  <si>
    <t>コーヒー</t>
  </si>
  <si>
    <t>Maïs</t>
  </si>
  <si>
    <t>Maíz</t>
  </si>
  <si>
    <t>Mais</t>
  </si>
  <si>
    <t>玉米</t>
  </si>
  <si>
    <t>トウモロコシ</t>
  </si>
  <si>
    <t>Cereais</t>
  </si>
  <si>
    <t>Coton</t>
  </si>
  <si>
    <t>Algodón</t>
  </si>
  <si>
    <t>Baumwolle</t>
  </si>
  <si>
    <t>棉花</t>
  </si>
  <si>
    <t>綿</t>
  </si>
  <si>
    <t>Algodão</t>
  </si>
  <si>
    <t>Graine de coton (hybride)</t>
  </si>
  <si>
    <t>Semilla del algodón (híbrido)</t>
  </si>
  <si>
    <t>Baumwollsamen (Hybrid)</t>
  </si>
  <si>
    <t>棉籽（杂交的）</t>
  </si>
  <si>
    <t>綿種</t>
  </si>
  <si>
    <t>Semente de algodão (híbrida)</t>
  </si>
  <si>
    <t>Crude Palm Kernel Oil</t>
  </si>
  <si>
    <t>Crude Palm Oil</t>
  </si>
  <si>
    <t>Concombres</t>
  </si>
  <si>
    <t>Pepinos</t>
  </si>
  <si>
    <t>Salatgurken</t>
  </si>
  <si>
    <t>黄瓜</t>
  </si>
  <si>
    <t>キュウリ</t>
  </si>
  <si>
    <t>Comino</t>
  </si>
  <si>
    <t>Kümmel</t>
  </si>
  <si>
    <t>莳萝</t>
  </si>
  <si>
    <t>クミン</t>
  </si>
  <si>
    <t>Cominho</t>
  </si>
  <si>
    <t>Aubergines</t>
  </si>
  <si>
    <t>Berenjenas</t>
  </si>
  <si>
    <t>Auberginen</t>
  </si>
  <si>
    <t>茄子</t>
  </si>
  <si>
    <t>ナス</t>
  </si>
  <si>
    <t>Beringelas</t>
  </si>
  <si>
    <t>Poisson</t>
  </si>
  <si>
    <t>Pescado</t>
  </si>
  <si>
    <t>Fisch</t>
  </si>
  <si>
    <t>鱼</t>
  </si>
  <si>
    <t>魚</t>
  </si>
  <si>
    <t>Peixe</t>
  </si>
  <si>
    <t>Fleurs</t>
  </si>
  <si>
    <t>Flores</t>
  </si>
  <si>
    <t>Blumen</t>
  </si>
  <si>
    <t>花</t>
  </si>
  <si>
    <t>Fruits (à pépins et à noyau)</t>
  </si>
  <si>
    <t>Frutas (huesos y pepitas)</t>
  </si>
  <si>
    <t>Früchte (Kern- und Steinobst)</t>
  </si>
  <si>
    <t>水果（仁果类和核果类）</t>
  </si>
  <si>
    <t>果物（仁果類、核果類）</t>
  </si>
  <si>
    <t>Frutos (pomo e caroço)</t>
  </si>
  <si>
    <t>Ail</t>
  </si>
  <si>
    <t>Ajo</t>
  </si>
  <si>
    <t>Knoblauch</t>
  </si>
  <si>
    <t>大蒜</t>
  </si>
  <si>
    <t>ニンニク</t>
  </si>
  <si>
    <t>Alho</t>
  </si>
  <si>
    <t>Chèvres</t>
  </si>
  <si>
    <t>Cabras</t>
  </si>
  <si>
    <t>Ziegen</t>
  </si>
  <si>
    <t>山羊</t>
  </si>
  <si>
    <t>ヤギ</t>
  </si>
  <si>
    <t>Caprinos</t>
  </si>
  <si>
    <t>Raisins</t>
  </si>
  <si>
    <t>Uvas</t>
  </si>
  <si>
    <t>Weintrauben</t>
  </si>
  <si>
    <t>葡萄</t>
  </si>
  <si>
    <t>ブドウ</t>
  </si>
  <si>
    <t>Noisettes</t>
  </si>
  <si>
    <t>Avellanas</t>
  </si>
  <si>
    <t>Haselnüsse</t>
  </si>
  <si>
    <t>榛子</t>
  </si>
  <si>
    <t>ヘーゼルナッツ</t>
  </si>
  <si>
    <t>Avelãs</t>
  </si>
  <si>
    <t>Porcins</t>
  </si>
  <si>
    <t>Cerdos</t>
  </si>
  <si>
    <t>Schweine</t>
  </si>
  <si>
    <t>猪</t>
  </si>
  <si>
    <t>ブタ</t>
  </si>
  <si>
    <t>Suínos</t>
  </si>
  <si>
    <t>阿拉伯茶叶</t>
  </si>
  <si>
    <t>カート</t>
  </si>
  <si>
    <t>Khat/Miraa (plante stimulante)</t>
  </si>
  <si>
    <t>Khat/Miraa (planta estimulante)</t>
  </si>
  <si>
    <t>Khat/Miraa (stimulierende Pflanze)</t>
  </si>
  <si>
    <t>阿拉伯茶叶/米拉茶叶（刺激性植物）</t>
  </si>
  <si>
    <t>カート/ミアラ（好料植物）</t>
  </si>
  <si>
    <t>Laitue</t>
  </si>
  <si>
    <t>Lechuga</t>
  </si>
  <si>
    <t>Blattsalat</t>
  </si>
  <si>
    <t>生菜</t>
  </si>
  <si>
    <t>レタス</t>
  </si>
  <si>
    <t>Alface</t>
  </si>
  <si>
    <t>Homards</t>
  </si>
  <si>
    <t>Langosta</t>
  </si>
  <si>
    <t>Hummer</t>
  </si>
  <si>
    <t>龙虾</t>
  </si>
  <si>
    <t>ロブスター</t>
  </si>
  <si>
    <t>Lavagantes/lagostas</t>
  </si>
  <si>
    <t>Manioc/manioc</t>
  </si>
  <si>
    <t>Mandioca/Yuca</t>
  </si>
  <si>
    <t>Maniok/Kassave</t>
  </si>
  <si>
    <t>树薯/木薯</t>
  </si>
  <si>
    <t>マニオク/キャッサバ</t>
  </si>
  <si>
    <t>Mandioca/cassava</t>
  </si>
  <si>
    <t>Mélons</t>
  </si>
  <si>
    <t>Melones</t>
  </si>
  <si>
    <t>Melonen</t>
  </si>
  <si>
    <t>瓜类</t>
  </si>
  <si>
    <t>メロン</t>
  </si>
  <si>
    <t>Melões</t>
  </si>
  <si>
    <t>Perche du Nil (poisson)</t>
  </si>
  <si>
    <t>Perca del Nilo (pescado)</t>
  </si>
  <si>
    <t>Nilbarsch (Fisch)</t>
  </si>
  <si>
    <t>尼罗河鲈鱼（一种鱼类）</t>
  </si>
  <si>
    <t>ナイルパーチ（魚）</t>
  </si>
  <si>
    <t>Perca do Nilo (peixe)</t>
  </si>
  <si>
    <t>Oleochemicals</t>
  </si>
  <si>
    <t>Olivas</t>
  </si>
  <si>
    <t>Oliven</t>
  </si>
  <si>
    <t>橄榄</t>
  </si>
  <si>
    <t>オリーブ</t>
  </si>
  <si>
    <t>Azeitonas</t>
  </si>
  <si>
    <t>Oignons</t>
  </si>
  <si>
    <t>Cebollas</t>
  </si>
  <si>
    <t>Zwiebeln</t>
  </si>
  <si>
    <t>洋葱</t>
  </si>
  <si>
    <t>玉ねぎ</t>
  </si>
  <si>
    <t>Cebolas</t>
  </si>
  <si>
    <t>Palm Fruit</t>
  </si>
  <si>
    <t>Chaume de palmier</t>
  </si>
  <si>
    <t>Hojas de palmera</t>
  </si>
  <si>
    <t>Palmstroh</t>
  </si>
  <si>
    <t>棕榈茅草</t>
  </si>
  <si>
    <t>パームサッチ</t>
  </si>
  <si>
    <t>Cobertura de colmo</t>
  </si>
  <si>
    <t>Arachides</t>
  </si>
  <si>
    <t>Cacahuetes</t>
  </si>
  <si>
    <t>Erdnüsse</t>
  </si>
  <si>
    <t>花生</t>
  </si>
  <si>
    <t>ピーナッツ</t>
  </si>
  <si>
    <t>Amendoins</t>
  </si>
  <si>
    <t>Poivre</t>
  </si>
  <si>
    <t>Pimienta</t>
  </si>
  <si>
    <t>Pfeffer</t>
  </si>
  <si>
    <t>胡椒</t>
  </si>
  <si>
    <t>パプリカ</t>
  </si>
  <si>
    <t>Pimenta</t>
  </si>
  <si>
    <t>Pimientos</t>
  </si>
  <si>
    <t>Paprikas</t>
  </si>
  <si>
    <t>胡椒粉</t>
  </si>
  <si>
    <t>Pimentas</t>
  </si>
  <si>
    <t>Ananas</t>
  </si>
  <si>
    <t>Piñas</t>
  </si>
  <si>
    <t>菠萝</t>
  </si>
  <si>
    <t>パイナップル</t>
  </si>
  <si>
    <t>Ananases</t>
  </si>
  <si>
    <t>Coquelicots</t>
  </si>
  <si>
    <t>Semillas de amapola</t>
  </si>
  <si>
    <t>Mohngewächse</t>
  </si>
  <si>
    <t>罂粟</t>
  </si>
  <si>
    <t>ケシ</t>
  </si>
  <si>
    <t>Papoilas</t>
  </si>
  <si>
    <t>Pommes de terre</t>
  </si>
  <si>
    <t>Patatas</t>
  </si>
  <si>
    <t>Kartoffeln</t>
  </si>
  <si>
    <t>土豆</t>
  </si>
  <si>
    <t>ジャガイモ</t>
  </si>
  <si>
    <t>Batatas</t>
  </si>
  <si>
    <t>Volaille</t>
  </si>
  <si>
    <t>Aves de corral</t>
  </si>
  <si>
    <t>Geflügel</t>
  </si>
  <si>
    <t>家禽</t>
  </si>
  <si>
    <t>家禽・鶏肉</t>
  </si>
  <si>
    <t>Aves domésticas</t>
  </si>
  <si>
    <t>Légumes secs (légumineuses)</t>
  </si>
  <si>
    <t>Legumbres</t>
  </si>
  <si>
    <t>Hülsenfrüchte</t>
  </si>
  <si>
    <t>豆类（荚豆）</t>
  </si>
  <si>
    <t>豆類</t>
  </si>
  <si>
    <t>Grãos de leguminosas (legumes)</t>
  </si>
  <si>
    <t>Refined Palm Kernel Oil</t>
  </si>
  <si>
    <t>Refined Palm Oil</t>
  </si>
  <si>
    <t>Riz</t>
  </si>
  <si>
    <t>Arroz</t>
  </si>
  <si>
    <t>Reis</t>
  </si>
  <si>
    <t>大米</t>
  </si>
  <si>
    <t>米</t>
  </si>
  <si>
    <t>Caoutchouc</t>
  </si>
  <si>
    <t>Caucho</t>
  </si>
  <si>
    <t>Kautschuk</t>
  </si>
  <si>
    <t>橡胶</t>
  </si>
  <si>
    <t>ゴム</t>
  </si>
  <si>
    <t>Borracha</t>
  </si>
  <si>
    <t>Sésame</t>
  </si>
  <si>
    <t>Sésamo</t>
  </si>
  <si>
    <t>Sesam</t>
  </si>
  <si>
    <t>芝麻</t>
  </si>
  <si>
    <t>ゴマ</t>
  </si>
  <si>
    <t>Moutons</t>
  </si>
  <si>
    <t>Ovejas</t>
  </si>
  <si>
    <t>Schafe</t>
  </si>
  <si>
    <t>绵羊</t>
  </si>
  <si>
    <t>羊</t>
  </si>
  <si>
    <t>Ovinos</t>
  </si>
  <si>
    <t>Mollusques et crustacés</t>
  </si>
  <si>
    <t>Mariscos</t>
  </si>
  <si>
    <t>Schalentiere</t>
  </si>
  <si>
    <t>贝类</t>
  </si>
  <si>
    <t>貝類</t>
  </si>
  <si>
    <t>Marisco</t>
  </si>
  <si>
    <t>Crevettes</t>
  </si>
  <si>
    <t>Gambas</t>
  </si>
  <si>
    <t>Garnelen</t>
  </si>
  <si>
    <t>虾</t>
  </si>
  <si>
    <t>エビ</t>
  </si>
  <si>
    <t>Camarão</t>
  </si>
  <si>
    <t>Cocons de soie</t>
  </si>
  <si>
    <t>Capullos de seda</t>
  </si>
  <si>
    <t>Seiden-Kokons</t>
  </si>
  <si>
    <t>蚕茧</t>
  </si>
  <si>
    <t>カイコの繭</t>
  </si>
  <si>
    <t>Casulos de seda</t>
  </si>
  <si>
    <t>剑麻</t>
  </si>
  <si>
    <t>サイザル麻</t>
  </si>
  <si>
    <t>Fraises</t>
  </si>
  <si>
    <t>Fresas</t>
  </si>
  <si>
    <t>Erdbeeren</t>
  </si>
  <si>
    <t>草莓</t>
  </si>
  <si>
    <t>イチゴ</t>
  </si>
  <si>
    <t>Morangos</t>
  </si>
  <si>
    <t>Betteraves à sucre</t>
  </si>
  <si>
    <t>Remolacha azucarera</t>
  </si>
  <si>
    <t>Zuckerrüben</t>
  </si>
  <si>
    <t>糖用甜菜</t>
  </si>
  <si>
    <t>てん菜</t>
  </si>
  <si>
    <t>Beterrabas sacarinas</t>
  </si>
  <si>
    <t>Canne à sucre</t>
  </si>
  <si>
    <t>Caña de azúcar</t>
  </si>
  <si>
    <t>Zuckerrohr</t>
  </si>
  <si>
    <t>甘蔗</t>
  </si>
  <si>
    <t>サトウキビ</t>
  </si>
  <si>
    <t>Cana-de-açúcar</t>
  </si>
  <si>
    <t>Tournesols</t>
  </si>
  <si>
    <t>Girasoles</t>
  </si>
  <si>
    <t>Sonnenblumen</t>
  </si>
  <si>
    <t>向日葵</t>
  </si>
  <si>
    <t>ひまわり</t>
  </si>
  <si>
    <t>Girassóis</t>
  </si>
  <si>
    <t>Patates douces</t>
  </si>
  <si>
    <t>Süßkartoffeln</t>
  </si>
  <si>
    <t>红薯</t>
  </si>
  <si>
    <t>サツマイモ</t>
  </si>
  <si>
    <t>Batatas-doces</t>
  </si>
  <si>
    <t>Thé</t>
  </si>
  <si>
    <t>Té</t>
  </si>
  <si>
    <t>Tee</t>
  </si>
  <si>
    <t>茶叶</t>
  </si>
  <si>
    <t>茶</t>
  </si>
  <si>
    <t>Chá</t>
  </si>
  <si>
    <t>Teck</t>
  </si>
  <si>
    <t>Teca</t>
  </si>
  <si>
    <t>Teakholz</t>
  </si>
  <si>
    <t>柚木</t>
  </si>
  <si>
    <t>チーク材</t>
  </si>
  <si>
    <t>Tilapia (poisson)</t>
  </si>
  <si>
    <t>Tilapia (pescado)</t>
  </si>
  <si>
    <t>Tilapia (Fisch)</t>
  </si>
  <si>
    <t>罗非鱼（一种鱼）</t>
  </si>
  <si>
    <t>ティラピア（魚）</t>
  </si>
  <si>
    <t>Tilápia (peixe)</t>
  </si>
  <si>
    <t>Bois d'œuvre</t>
  </si>
  <si>
    <t>Madera</t>
  </si>
  <si>
    <t>Nutzholz</t>
  </si>
  <si>
    <t>木材</t>
  </si>
  <si>
    <t>材木</t>
  </si>
  <si>
    <t>Madeira</t>
  </si>
  <si>
    <t>Tabac</t>
  </si>
  <si>
    <t>Tabaco</t>
  </si>
  <si>
    <t>Tabak</t>
  </si>
  <si>
    <t>烟草</t>
  </si>
  <si>
    <t>タバコ</t>
  </si>
  <si>
    <t>Tomates</t>
  </si>
  <si>
    <t>Tomaten</t>
  </si>
  <si>
    <t>番茄</t>
  </si>
  <si>
    <t>トマト</t>
  </si>
  <si>
    <t>Vanille</t>
  </si>
  <si>
    <t>Vainilla</t>
  </si>
  <si>
    <t>香草</t>
  </si>
  <si>
    <t>バニラ</t>
  </si>
  <si>
    <t>Baunilha</t>
  </si>
  <si>
    <t>Blé</t>
  </si>
  <si>
    <t>Trigo</t>
  </si>
  <si>
    <t>Weizen</t>
  </si>
  <si>
    <t>小麦</t>
  </si>
  <si>
    <t>Yerba Mate (plante stimulante)</t>
  </si>
  <si>
    <t>Hierba mate (planta estimulante)</t>
  </si>
  <si>
    <t>Yerba Mate (stimulierende Pflanze)</t>
  </si>
  <si>
    <t>马黛茶（刺激性植物）</t>
  </si>
  <si>
    <t>イエルバ・マテ（好料植物）</t>
  </si>
  <si>
    <t>Erva-mate (planta estimulante)</t>
  </si>
  <si>
    <t>Boissons alcoolisées</t>
  </si>
  <si>
    <t>Bebidas alcohólicas</t>
  </si>
  <si>
    <t>Alkoholische Getränke</t>
  </si>
  <si>
    <t>酒精饮料</t>
  </si>
  <si>
    <t>アルコール飲料</t>
  </si>
  <si>
    <t>Bebidas alcoólicas</t>
  </si>
  <si>
    <t>Fleurs artificielles</t>
  </si>
  <si>
    <t>Flores artificiales</t>
  </si>
  <si>
    <t>Kunstblumen</t>
  </si>
  <si>
    <t>人造花</t>
  </si>
  <si>
    <t>造花</t>
  </si>
  <si>
    <t>Flores artificiais</t>
  </si>
  <si>
    <t>Produits de boulangerie</t>
  </si>
  <si>
    <t>Productos horneados</t>
  </si>
  <si>
    <t>Backwaren</t>
  </si>
  <si>
    <t>烤制食品</t>
  </si>
  <si>
    <t>焼き菓子</t>
  </si>
  <si>
    <t>Produtos de panificação</t>
  </si>
  <si>
    <t>Bœuf</t>
  </si>
  <si>
    <t>Carne de res</t>
  </si>
  <si>
    <t>Rindfleisch</t>
  </si>
  <si>
    <t>牛肉</t>
  </si>
  <si>
    <t>Carne de vaca</t>
  </si>
  <si>
    <t>Bidis (cigarettes roulées à la main)</t>
  </si>
  <si>
    <t>Bidis (cigarrillos liados a mano)</t>
  </si>
  <si>
    <t>Bidis (handgedrehte Zigaretten)</t>
  </si>
  <si>
    <t>比迪烟（手卷式香烟）</t>
  </si>
  <si>
    <t>ビディ（手巻きタバコ）</t>
  </si>
  <si>
    <t>Bidis (cigarros enrolados à mão)</t>
  </si>
  <si>
    <t>Laverie</t>
  </si>
  <si>
    <t>Objetos de latón</t>
  </si>
  <si>
    <t>Messingwaren</t>
  </si>
  <si>
    <t>黄铜器皿</t>
  </si>
  <si>
    <t>真鍮製品</t>
  </si>
  <si>
    <t>Artigos em latão</t>
  </si>
  <si>
    <t>Briques</t>
  </si>
  <si>
    <t>Ladrillos</t>
  </si>
  <si>
    <t>Ziegel</t>
  </si>
  <si>
    <t>砖块</t>
  </si>
  <si>
    <t>レンガ</t>
  </si>
  <si>
    <t>Tijolos</t>
  </si>
  <si>
    <t>Briques (argile)</t>
  </si>
  <si>
    <t>Ladrillos (arcilla)</t>
  </si>
  <si>
    <t>Ziegel (Ton)</t>
  </si>
  <si>
    <t>砖块（黏土）</t>
  </si>
  <si>
    <t>レンガ（粘土）</t>
  </si>
  <si>
    <t>Tijolos (argila)</t>
  </si>
  <si>
    <t>Tapis</t>
  </si>
  <si>
    <t>Alfombras</t>
  </si>
  <si>
    <t>Teppiche</t>
  </si>
  <si>
    <t>地毯</t>
  </si>
  <si>
    <t>カーペット</t>
  </si>
  <si>
    <t>Tapetes/carpetes</t>
  </si>
  <si>
    <t>Ciment</t>
  </si>
  <si>
    <t>Cemento</t>
  </si>
  <si>
    <t>Zement</t>
  </si>
  <si>
    <t>水泥</t>
  </si>
  <si>
    <t>セメント</t>
  </si>
  <si>
    <t>Cimento</t>
  </si>
  <si>
    <t>Céramique</t>
  </si>
  <si>
    <t>Cerámica</t>
  </si>
  <si>
    <t>Keramische Erzeugnisse</t>
  </si>
  <si>
    <t>陶瓷制品</t>
  </si>
  <si>
    <t>セラミック</t>
  </si>
  <si>
    <t>Artigos em cerâmica</t>
  </si>
  <si>
    <t>Décorations de Noël</t>
  </si>
  <si>
    <t>Decoraciones de Navidad</t>
  </si>
  <si>
    <t>Weihnachtsdekorationen</t>
  </si>
  <si>
    <t>圣诞装饰</t>
  </si>
  <si>
    <t>クリスマスの装飾品</t>
  </si>
  <si>
    <t>Decorações de Natal</t>
  </si>
  <si>
    <t>Dairy Products</t>
  </si>
  <si>
    <t>Poisson séché</t>
  </si>
  <si>
    <t>Pescado seco</t>
  </si>
  <si>
    <t>Getrockneter Fisch</t>
  </si>
  <si>
    <t>干鱼</t>
  </si>
  <si>
    <t>干物</t>
  </si>
  <si>
    <t>Peixe seco</t>
  </si>
  <si>
    <t>Électronique</t>
  </si>
  <si>
    <t>Electrónica</t>
  </si>
  <si>
    <t>Elektronische Geräte</t>
  </si>
  <si>
    <t>电子产品</t>
  </si>
  <si>
    <t>電子製品</t>
  </si>
  <si>
    <t>Artigos eletrónicos</t>
  </si>
  <si>
    <t>Textiles embellis</t>
  </si>
  <si>
    <t>Textiles decorados</t>
  </si>
  <si>
    <t>Verzierte Textilien</t>
  </si>
  <si>
    <t>装饰用纺织品</t>
  </si>
  <si>
    <t>装飾された生地</t>
  </si>
  <si>
    <t>Tecidos guarnecidos</t>
  </si>
  <si>
    <t>Accessoires de mode</t>
  </si>
  <si>
    <t>Accesorios de moda</t>
  </si>
  <si>
    <t>Mode-Accessoires</t>
  </si>
  <si>
    <t>时尚配饰</t>
  </si>
  <si>
    <t>ファッション雑貨</t>
  </si>
  <si>
    <t>Acessórios de moda</t>
  </si>
  <si>
    <t>Feux d'artifice</t>
  </si>
  <si>
    <t>Fuegos artificiales</t>
  </si>
  <si>
    <t>Feuerwerk</t>
  </si>
  <si>
    <t>烟花</t>
  </si>
  <si>
    <t>花火</t>
  </si>
  <si>
    <t>Fogo de artifício</t>
  </si>
  <si>
    <t>Chaussures</t>
  </si>
  <si>
    <t>Calzado</t>
  </si>
  <si>
    <t>Schuhe</t>
  </si>
  <si>
    <t>鞋履</t>
  </si>
  <si>
    <t>靴類</t>
  </si>
  <si>
    <t>Calçado</t>
  </si>
  <si>
    <t>Chaussures (sandales)</t>
  </si>
  <si>
    <t>Calzado (sandalias)</t>
  </si>
  <si>
    <t>Schuhe (Sandalen)</t>
  </si>
  <si>
    <t>鞋履（凉鞋）</t>
  </si>
  <si>
    <t>靴類（サンダル）</t>
  </si>
  <si>
    <t>Calçado (sandálias)</t>
  </si>
  <si>
    <t>Meubles</t>
  </si>
  <si>
    <t>Muebles</t>
  </si>
  <si>
    <t>Möbel</t>
  </si>
  <si>
    <t>家具</t>
  </si>
  <si>
    <t>Mobiliário</t>
  </si>
  <si>
    <t>Meubles (acier)</t>
  </si>
  <si>
    <t>Muebles (acero)</t>
  </si>
  <si>
    <t>Möbel (Stahl)</t>
  </si>
  <si>
    <t>家具（钢材料制成）</t>
  </si>
  <si>
    <t>家具（スティール製）</t>
  </si>
  <si>
    <t>Mobiliário (aço)</t>
  </si>
  <si>
    <t>Vêtements</t>
  </si>
  <si>
    <t>Ropa</t>
  </si>
  <si>
    <t>Bekleidung</t>
  </si>
  <si>
    <t>衣服</t>
  </si>
  <si>
    <t>衣類</t>
  </si>
  <si>
    <t>Peças de vestuário</t>
  </si>
  <si>
    <t>Verre</t>
  </si>
  <si>
    <t>Vidrio</t>
  </si>
  <si>
    <t>Glas</t>
  </si>
  <si>
    <t>玻璃</t>
  </si>
  <si>
    <t>ガラス</t>
  </si>
  <si>
    <t>Vidro</t>
  </si>
  <si>
    <t>Bracelets de verre</t>
  </si>
  <si>
    <t>Pulseras de vidrio</t>
  </si>
  <si>
    <t>Glasarmreifen</t>
  </si>
  <si>
    <t>玻璃手镯</t>
  </si>
  <si>
    <t>ガラス製バングル</t>
  </si>
  <si>
    <t>Pulseiras em vidro</t>
  </si>
  <si>
    <t>Gants</t>
  </si>
  <si>
    <t>Guantes</t>
  </si>
  <si>
    <t>Handschuhe</t>
  </si>
  <si>
    <t>手套</t>
  </si>
  <si>
    <t>手袋</t>
  </si>
  <si>
    <t>Luvas</t>
  </si>
  <si>
    <t>Produits capillaires</t>
  </si>
  <si>
    <t>Productos para el cabello</t>
  </si>
  <si>
    <t>Haarprodukte</t>
  </si>
  <si>
    <t>美发产品</t>
  </si>
  <si>
    <t>ヘアケア製品</t>
  </si>
  <si>
    <t>Produtos para o cabelo</t>
  </si>
  <si>
    <t>Encens (agarbatti)</t>
  </si>
  <si>
    <t>Incienso (agarbatti)</t>
  </si>
  <si>
    <t>Weihrauch (Agarbatti)</t>
  </si>
  <si>
    <t>熏香（香脂）</t>
  </si>
  <si>
    <t>香（線香）</t>
  </si>
  <si>
    <t>Incenso (agarbate)</t>
  </si>
  <si>
    <t>Cuir</t>
  </si>
  <si>
    <t>Cuero</t>
  </si>
  <si>
    <t>Leder</t>
  </si>
  <si>
    <t>皮革</t>
  </si>
  <si>
    <t>Couro</t>
  </si>
  <si>
    <t>Maroquinerie/Accessoires</t>
  </si>
  <si>
    <t>Productos de cuero/Accesorios</t>
  </si>
  <si>
    <t>Lederwaren/Accessoires</t>
  </si>
  <si>
    <t>皮革制品/配饰</t>
  </si>
  <si>
    <t>革製品/革小物</t>
  </si>
  <si>
    <t>Artigos/acessórios em couro</t>
  </si>
  <si>
    <t>Lithium-Ion Batteries</t>
  </si>
  <si>
    <t>Serrures</t>
  </si>
  <si>
    <t>Candados</t>
  </si>
  <si>
    <t>Schlösser</t>
  </si>
  <si>
    <t>锁</t>
  </si>
  <si>
    <t>鍵</t>
  </si>
  <si>
    <t>Cadeados</t>
  </si>
  <si>
    <t>Correspondances</t>
  </si>
  <si>
    <t>Cerillas</t>
  </si>
  <si>
    <t>Streichhölzer</t>
  </si>
  <si>
    <t>火柴</t>
  </si>
  <si>
    <t>マッチ</t>
  </si>
  <si>
    <t>Fósforos</t>
  </si>
  <si>
    <t>Viande</t>
  </si>
  <si>
    <t>Carne</t>
  </si>
  <si>
    <t>Fleisch</t>
  </si>
  <si>
    <t>肉</t>
  </si>
  <si>
    <t>Clous</t>
  </si>
  <si>
    <t>Uñas</t>
  </si>
  <si>
    <t>Nägel</t>
  </si>
  <si>
    <t>钉子</t>
  </si>
  <si>
    <t>クギ</t>
  </si>
  <si>
    <t>Unhas</t>
  </si>
  <si>
    <t>Photovoltaic Ingots</t>
  </si>
  <si>
    <t>Photovoltaic Wafers</t>
  </si>
  <si>
    <t>Polysilicium</t>
  </si>
  <si>
    <t>Polisilicona</t>
  </si>
  <si>
    <t>Polysilizium</t>
  </si>
  <si>
    <t>多晶硅</t>
  </si>
  <si>
    <t>ポリシリコン</t>
  </si>
  <si>
    <t>Polissilício</t>
  </si>
  <si>
    <t>Pyrotechnie</t>
  </si>
  <si>
    <t>Pirotecnia</t>
  </si>
  <si>
    <t>Pyrotechnik</t>
  </si>
  <si>
    <t>パイロテクニクス</t>
  </si>
  <si>
    <t>Artigos de pirotecnia</t>
  </si>
  <si>
    <t>Gants en caoutchouc</t>
  </si>
  <si>
    <t>Guantes de goma</t>
  </si>
  <si>
    <t>Gummihandschuhe</t>
  </si>
  <si>
    <t>橡胶手套</t>
  </si>
  <si>
    <t>ゴム手袋</t>
  </si>
  <si>
    <t>Luvas de borracha</t>
  </si>
  <si>
    <t>Tissu en soie</t>
  </si>
  <si>
    <t>Tejido de seda</t>
  </si>
  <si>
    <t>Seidengewebe</t>
  </si>
  <si>
    <t>丝绸</t>
  </si>
  <si>
    <t>絹布</t>
  </si>
  <si>
    <t>Tecido de seda</t>
  </si>
  <si>
    <t>Fil de soie</t>
  </si>
  <si>
    <t>Hilo de seda</t>
  </si>
  <si>
    <t>Seidenfaden</t>
  </si>
  <si>
    <t>丝线</t>
  </si>
  <si>
    <t>絹糸</t>
  </si>
  <si>
    <t>Fio de seda</t>
  </si>
  <si>
    <t>Savon</t>
  </si>
  <si>
    <t>Sopa</t>
  </si>
  <si>
    <t>Seife</t>
  </si>
  <si>
    <t>肥皂</t>
  </si>
  <si>
    <t>石けん</t>
  </si>
  <si>
    <t>Sabão</t>
  </si>
  <si>
    <t>Ballons de football</t>
  </si>
  <si>
    <t>Pelotas de fútbol</t>
  </si>
  <si>
    <t>Fußbälle</t>
  </si>
  <si>
    <t>足球</t>
  </si>
  <si>
    <t>サッカーボール</t>
  </si>
  <si>
    <t>Bolas de futebol</t>
  </si>
  <si>
    <t>Solar Cells</t>
  </si>
  <si>
    <t>Solar Modules</t>
  </si>
  <si>
    <t>Instruments chirurgicaux</t>
  </si>
  <si>
    <t>Instrumentos quirúrgicos</t>
  </si>
  <si>
    <t>Chirurgische Instrumente</t>
  </si>
  <si>
    <t>外科手术器械</t>
  </si>
  <si>
    <t>外科用器具</t>
  </si>
  <si>
    <t>Instrumentos cirúrgicos</t>
  </si>
  <si>
    <t>Textilien</t>
  </si>
  <si>
    <t>纺织品</t>
  </si>
  <si>
    <t>繊維製品</t>
  </si>
  <si>
    <t>Têxteis</t>
  </si>
  <si>
    <t>Textiles (tissés à la main)</t>
  </si>
  <si>
    <t>Textiles (tejidos a mano)</t>
  </si>
  <si>
    <t>Textilien (handgewebt)</t>
  </si>
  <si>
    <t>纺织品（手工针织）</t>
  </si>
  <si>
    <t>繊維製品（手織り）</t>
  </si>
  <si>
    <t>Têxteis (cosidos à mão)</t>
  </si>
  <si>
    <t>Textiles (yute)</t>
  </si>
  <si>
    <t>Textilien, (Jute)</t>
  </si>
  <si>
    <t>纺织品（黄麻纤维）</t>
  </si>
  <si>
    <t>繊維製品（ジュート）</t>
  </si>
  <si>
    <t>Têxteis (juta)</t>
  </si>
  <si>
    <t>Fil/laine</t>
  </si>
  <si>
    <t>Hilos/Fibras</t>
  </si>
  <si>
    <t>Faden/Garn</t>
  </si>
  <si>
    <t>线/纱线</t>
  </si>
  <si>
    <t>糸・毛糸</t>
  </si>
  <si>
    <t>Linha/fio</t>
  </si>
  <si>
    <t>Produits à base de tomate</t>
  </si>
  <si>
    <t>Productos de tomate</t>
  </si>
  <si>
    <t>Tomatenprodukte</t>
  </si>
  <si>
    <t>番茄制品</t>
  </si>
  <si>
    <t>トマト製品</t>
  </si>
  <si>
    <t>Produtos de tomate</t>
  </si>
  <si>
    <t>Jouets</t>
  </si>
  <si>
    <t>Juguetes</t>
  </si>
  <si>
    <t>Spielwaren</t>
  </si>
  <si>
    <t>玩具</t>
  </si>
  <si>
    <t>Brinquedos</t>
  </si>
  <si>
    <t>Ambre</t>
  </si>
  <si>
    <t>Ámbar</t>
  </si>
  <si>
    <t>Bernstein</t>
  </si>
  <si>
    <t>琥珀</t>
  </si>
  <si>
    <t>Âmbar</t>
  </si>
  <si>
    <t>Charbon</t>
  </si>
  <si>
    <t>Kohle</t>
  </si>
  <si>
    <t>煤</t>
  </si>
  <si>
    <t>石炭</t>
  </si>
  <si>
    <t>Carvão</t>
  </si>
  <si>
    <t>Minerai de cobalt (hétérogénite)</t>
  </si>
  <si>
    <t>Mineral de cobalto (heterogenita)</t>
  </si>
  <si>
    <t>Kobalterz (Heterogenit)</t>
  </si>
  <si>
    <t>钴矿石（水钴矿）</t>
  </si>
  <si>
    <t>コバルト鉱（ヘテロゲン鉱）</t>
  </si>
  <si>
    <t>Minério de cobalto (heterogenite)</t>
  </si>
  <si>
    <t>Cuivre</t>
  </si>
  <si>
    <t>Cobre</t>
  </si>
  <si>
    <t>Kupfer</t>
  </si>
  <si>
    <t>铜</t>
  </si>
  <si>
    <t>銅</t>
  </si>
  <si>
    <t>Diamants</t>
  </si>
  <si>
    <t>Diamantes</t>
  </si>
  <si>
    <t>Diamanten</t>
  </si>
  <si>
    <t>钻石</t>
  </si>
  <si>
    <t>ダイヤモンド</t>
  </si>
  <si>
    <t>Émeraudes</t>
  </si>
  <si>
    <t>Esmeraldas</t>
  </si>
  <si>
    <t>Smaragde</t>
  </si>
  <si>
    <t>祖母绿</t>
  </si>
  <si>
    <t>エメラルド</t>
  </si>
  <si>
    <t>Fluor (minéral)</t>
  </si>
  <si>
    <t>Fluorita (mineral)</t>
  </si>
  <si>
    <t>Flussspat (Mineral)</t>
  </si>
  <si>
    <t>萤石（矿物）</t>
  </si>
  <si>
    <t>ほたる石（鉱物）</t>
  </si>
  <si>
    <t>Fluorite (mineral)</t>
  </si>
  <si>
    <t>Pierres précieuses</t>
  </si>
  <si>
    <t>Piedras preciosas</t>
  </si>
  <si>
    <t>Edelsteine</t>
  </si>
  <si>
    <t>宝石</t>
  </si>
  <si>
    <t>Pedras preciosas</t>
  </si>
  <si>
    <t>Or</t>
  </si>
  <si>
    <t>Oro</t>
  </si>
  <si>
    <t>黄金</t>
  </si>
  <si>
    <t>金</t>
  </si>
  <si>
    <t>Ouro</t>
  </si>
  <si>
    <t>Granit</t>
  </si>
  <si>
    <t>Granito</t>
  </si>
  <si>
    <t>花岗岩</t>
  </si>
  <si>
    <t>花崗岩</t>
  </si>
  <si>
    <t>Granit (concassé)</t>
  </si>
  <si>
    <t>Granito (triturado)</t>
  </si>
  <si>
    <t>Granit (zerkleinert)</t>
  </si>
  <si>
    <t>花岗岩（粉碎状）</t>
  </si>
  <si>
    <t>花崗岩（粉砕品）</t>
  </si>
  <si>
    <t>Gravier (pierres concassées)</t>
  </si>
  <si>
    <t>Grava (piedra triturada)</t>
  </si>
  <si>
    <t>Kies (zerkleinertes Gestein)</t>
  </si>
  <si>
    <t>沙砾（碎石）</t>
  </si>
  <si>
    <t>砂利（砕石）</t>
  </si>
  <si>
    <t>Gravilha (pedras trituradas)</t>
  </si>
  <si>
    <t>Gypse (minéral)</t>
  </si>
  <si>
    <t>Yeso (mineral)</t>
  </si>
  <si>
    <t>Gips (Mineral)</t>
  </si>
  <si>
    <t>石膏（矿物）</t>
  </si>
  <si>
    <t>ジプサム・石膏（鉱物）</t>
  </si>
  <si>
    <t>Gipso (mineral)</t>
  </si>
  <si>
    <t>Fer</t>
  </si>
  <si>
    <t>Hierro</t>
  </si>
  <si>
    <t>Eisen</t>
  </si>
  <si>
    <t>铁</t>
  </si>
  <si>
    <t>鉄</t>
  </si>
  <si>
    <t>Ferro</t>
  </si>
  <si>
    <t>翡翠</t>
  </si>
  <si>
    <t>ヒスイ</t>
  </si>
  <si>
    <t>Glimmer</t>
  </si>
  <si>
    <t>云母</t>
  </si>
  <si>
    <t>マイカ</t>
  </si>
  <si>
    <t>Rubis</t>
  </si>
  <si>
    <t>Rubíes</t>
  </si>
  <si>
    <t>Rubine</t>
  </si>
  <si>
    <t>红宝石</t>
  </si>
  <si>
    <t>ルビー</t>
  </si>
  <si>
    <t>Sel</t>
  </si>
  <si>
    <t>Sal</t>
  </si>
  <si>
    <t>Salz</t>
  </si>
  <si>
    <t>盐</t>
  </si>
  <si>
    <t>塩</t>
  </si>
  <si>
    <t>Sable</t>
  </si>
  <si>
    <t>Arena</t>
  </si>
  <si>
    <t>沙</t>
  </si>
  <si>
    <t>砂</t>
  </si>
  <si>
    <t>Areia</t>
  </si>
  <si>
    <t>Grès</t>
  </si>
  <si>
    <t>Arenisca</t>
  </si>
  <si>
    <t>Sandstein</t>
  </si>
  <si>
    <t>砂岩</t>
  </si>
  <si>
    <t>Arenito</t>
  </si>
  <si>
    <t>Saphirs</t>
  </si>
  <si>
    <t>Zafiros</t>
  </si>
  <si>
    <t>Saphire</t>
  </si>
  <si>
    <t>蓝宝石</t>
  </si>
  <si>
    <t>サファイア</t>
  </si>
  <si>
    <t>Safiras</t>
  </si>
  <si>
    <t>Argent</t>
  </si>
  <si>
    <t>Plata</t>
  </si>
  <si>
    <t>Silber</t>
  </si>
  <si>
    <t>白银</t>
  </si>
  <si>
    <t>銀</t>
  </si>
  <si>
    <t>Prata</t>
  </si>
  <si>
    <t>Pierres</t>
  </si>
  <si>
    <t>Piedras</t>
  </si>
  <si>
    <t>Steine</t>
  </si>
  <si>
    <t>石头</t>
  </si>
  <si>
    <t>石材</t>
  </si>
  <si>
    <t>Pedras</t>
  </si>
  <si>
    <t>Pierres (calcaire)</t>
  </si>
  <si>
    <t>Piedras (caliza)</t>
  </si>
  <si>
    <t>Steine (Kalkstein)</t>
  </si>
  <si>
    <t>石头（石灰石）</t>
  </si>
  <si>
    <t>石材（石灰石）</t>
  </si>
  <si>
    <t>Pedras (calcário)</t>
  </si>
  <si>
    <t>Pierres (ponce)</t>
  </si>
  <si>
    <t>Piedras (pómez)</t>
  </si>
  <si>
    <t>Steine (Bimsstein)</t>
  </si>
  <si>
    <t>石头（浮石）</t>
  </si>
  <si>
    <t>石材（軽石）</t>
  </si>
  <si>
    <t>Pedras (pedra-pomes)</t>
  </si>
  <si>
    <t>Minerai de tantale (coltan)</t>
  </si>
  <si>
    <t>Mineral de tantalio (coltán)</t>
  </si>
  <si>
    <t>Tantalerz (Coltan)</t>
  </si>
  <si>
    <t>钽矿石（钶钽铁矿）</t>
  </si>
  <si>
    <t>タンタル鉱石（コルタン）</t>
  </si>
  <si>
    <t>Minério de tântalo (coltan)</t>
  </si>
  <si>
    <t>Tanzanite (pierres précieuses)</t>
  </si>
  <si>
    <t>Tanzanita (piedras preciosas)</t>
  </si>
  <si>
    <t>Tansanit (Edelsteine)</t>
  </si>
  <si>
    <t>坦桑石（宝石）</t>
  </si>
  <si>
    <t>タンザナイト（宝石）</t>
  </si>
  <si>
    <t>Tanzanite (pedras preciosas)</t>
  </si>
  <si>
    <t>Étain</t>
  </si>
  <si>
    <t>Estaño</t>
  </si>
  <si>
    <t>Zinn</t>
  </si>
  <si>
    <t>锡</t>
  </si>
  <si>
    <t>錫</t>
  </si>
  <si>
    <t>Estanho</t>
  </si>
  <si>
    <t>Minerai d'étain (cassitérite)</t>
  </si>
  <si>
    <t>Mineral de estaño (casiterita)</t>
  </si>
  <si>
    <t>Zinnerz (Kassiterit)</t>
  </si>
  <si>
    <t>锡矿石（锡石）</t>
  </si>
  <si>
    <t>錫鉱石（錫石）</t>
  </si>
  <si>
    <t>Minério de estanho (cassiterite)</t>
  </si>
  <si>
    <t>Trona (minéral)</t>
  </si>
  <si>
    <t>Trona (Mineral)</t>
  </si>
  <si>
    <t>天然碱（矿物）</t>
  </si>
  <si>
    <t>トローナ（鉱物）</t>
  </si>
  <si>
    <t>Minerai de tungstène (wolframite)</t>
  </si>
  <si>
    <t>Mineral de tungsteno (wolframita)</t>
  </si>
  <si>
    <t>Wolframerz (Wolframit)</t>
  </si>
  <si>
    <t>钨矿石（钨锰铁矿）</t>
  </si>
  <si>
    <t>タングステン鉱（ウォルフラム鉱）</t>
  </si>
  <si>
    <t>Minério de tungsténio (coltan)</t>
  </si>
  <si>
    <t>Zink</t>
  </si>
  <si>
    <t>锌</t>
  </si>
  <si>
    <t>亜鉛</t>
  </si>
  <si>
    <t>Zinco</t>
  </si>
  <si>
    <t>Pornographie</t>
  </si>
  <si>
    <t>Pornografía</t>
  </si>
  <si>
    <t>Pornografie</t>
  </si>
  <si>
    <t>淫秽作品</t>
  </si>
  <si>
    <t>ポルノグラフィ</t>
  </si>
  <si>
    <t>Pornografia</t>
  </si>
  <si>
    <t>slavery and human trafficking</t>
  </si>
  <si>
    <t xml:space="preserve">esclavage et traite des êtres humains </t>
  </si>
  <si>
    <t>esclavitud y tráfico de seres humanos</t>
  </si>
  <si>
    <t>Sklaverei und Menschenhandel</t>
  </si>
  <si>
    <t>奴役和人口贩运</t>
  </si>
  <si>
    <t>奴隷と人身売買</t>
  </si>
  <si>
    <t>escravatura e tráfico de seres humanos</t>
  </si>
  <si>
    <t>child labour</t>
  </si>
  <si>
    <t xml:space="preserve">travail des enfants </t>
  </si>
  <si>
    <t>trabajo infantil</t>
  </si>
  <si>
    <t>使用童工</t>
  </si>
  <si>
    <t>trabalho infantil</t>
  </si>
  <si>
    <t>slavery, human trafficking and child labour</t>
  </si>
  <si>
    <t>esclavage, traite des êtres humains et travail des enfants</t>
  </si>
  <si>
    <t>esclavitud, tráfico de seres humanos y trabajo infantil</t>
  </si>
  <si>
    <t>Sklaverei, Menschenhandel und Kinderarbeit</t>
  </si>
  <si>
    <t>奴役、人口贩运和使用童工</t>
  </si>
  <si>
    <t>奴隷、人身売買、児童労働</t>
  </si>
  <si>
    <t>escravatura, tráfico de seres humanos e trabalho infantil</t>
  </si>
  <si>
    <t>Produce</t>
  </si>
  <si>
    <t>Source</t>
  </si>
  <si>
    <t>Produce and Source</t>
  </si>
  <si>
    <t>Neither - my organization's product(s) do not contain this good</t>
  </si>
  <si>
    <t xml:space="preserve">S.O. - le(s) produit(s) de mon organisation ne contiennent pas ce(s) bien(s) </t>
  </si>
  <si>
    <t>N/A - Los productos de mi organización no contienen esta mercancía</t>
  </si>
  <si>
    <t>N. z. – das/die Produkt(e) meiner Organisation enthält/enthalten diese Ware nicht</t>
  </si>
  <si>
    <t>不适用——我司的产品不包括此商品</t>
  </si>
  <si>
    <t>該当なし - 当社の製品にはこの物品は含まれていない</t>
  </si>
  <si>
    <t>N/A - o(s) produto(s) da minha organização não contém(êm) esta mercadoria</t>
  </si>
  <si>
    <t>Some</t>
  </si>
  <si>
    <t xml:space="preserve">Certains </t>
  </si>
  <si>
    <t>Alguna relación</t>
  </si>
  <si>
    <t>Einige</t>
  </si>
  <si>
    <t>与一些有些关系</t>
  </si>
  <si>
    <t>一部</t>
  </si>
  <si>
    <t>Alguma</t>
  </si>
  <si>
    <t>N/A - my organization does not source (directly or indirectly) this good</t>
  </si>
  <si>
    <t>S.O. - mon organisation ne s'approvisionne pas (directement ou indirectement) en ce produit.</t>
  </si>
  <si>
    <t>N/A - Mi organización no suministra este producto (ni directa ni indirectamente).</t>
  </si>
  <si>
    <t>N. z. – Meine Organisation bezieht diese Ware nicht (direkt oder indirekt)</t>
  </si>
  <si>
    <t>不适用——我司不采购（直接或间接）该商品</t>
  </si>
  <si>
    <t>該当なし - 当社はこの物品を（直接的または間接的に）調達していない</t>
  </si>
  <si>
    <t>N/A - a minha organização não adquire (direta ou indiretamente) esta mercadoria</t>
  </si>
  <si>
    <t>Marchandise</t>
  </si>
  <si>
    <t>Producto</t>
  </si>
  <si>
    <t>Ware</t>
  </si>
  <si>
    <t>商品</t>
  </si>
  <si>
    <t>物品</t>
  </si>
  <si>
    <t>Mercadoria</t>
  </si>
  <si>
    <t>Country/Jurisdiction</t>
  </si>
  <si>
    <t>Pays/Juridiction</t>
  </si>
  <si>
    <t>País/Jurisdicción</t>
  </si>
  <si>
    <t>Land/Gerichtsbarkeit</t>
  </si>
  <si>
    <t>国・管轄区域</t>
  </si>
  <si>
    <t>País / Jurisdição</t>
  </si>
  <si>
    <t>My Organization Produces This Good in this Source Country/Jurisdiction</t>
  </si>
  <si>
    <t>Mon organisation produit ce bien dans ce pays/cette juridiction source.</t>
  </si>
  <si>
    <t>Mi organización produce el producto en este país de origen/jurisdicción</t>
  </si>
  <si>
    <t>Meine Organisation stellt diese Ware in diesem Herkunftsland/unter dieser Gerichtsbarkeit her</t>
  </si>
  <si>
    <t>我司在该来源国/地区生产这种商品</t>
  </si>
  <si>
    <t>当社はこの供給国・管轄区域でこの商品を生産している</t>
  </si>
  <si>
    <t>A minha organização produz esta mercadoria neste país/jurisdição de origem</t>
  </si>
  <si>
    <t>My Organization Sources (Directly or Indirectly) This Good from this Source Country/Jurisdiction. Sourcing Refers to the Location in which the Good is Mined, Grown or Manufactured</t>
  </si>
  <si>
    <t>Mon organisation s'approvisionne (directement ou indirectement) en cette marchandise auprès de ce pays/cette juridiction source. La source désigne l'endroit où la marchandise est extraite, cultivée ou fabriquée.</t>
  </si>
  <si>
    <t>Mi organización suministra (de forma directa o indirecta) este producto desde este país de origen/jurisdicción. El suministro se refiere a la ubicación en la cual el producto se extrae, cultiva o fabrica.</t>
  </si>
  <si>
    <t>Meine Organisation beschafft diese Ware (direkt oder indirekt) aus diesem Herkunftsland/dieser Gerichtsbarkeit. Beschaffung bezieht sich auf den Ort, an dem die Ware abgebaut, angebaut oder hergestellt wird.</t>
  </si>
  <si>
    <t>我司 (直接或间接) 从该来源国/地区采购这种商品。来源地指的是商品被开采、种植或制造的地方</t>
  </si>
  <si>
    <t>当社は、この物品をこの供給国・管轄地域から（直接または間接的に）調達している。調達先・供給地とは、その商品が採掘、栽培、製造される場所を指す。</t>
  </si>
  <si>
    <t>A minha organização adquire (direta ou indiretamente) esta mercadoria neste país/jurisdição de origem. «Aquisição» refere-se ao local no qual a mercadoria é minerada, produzida ou fabricada</t>
  </si>
  <si>
    <t>100 %</t>
  </si>
  <si>
    <t>Greater than 90%</t>
  </si>
  <si>
    <t>Supérieur à 90 %</t>
  </si>
  <si>
    <t>Más del 90 %</t>
  </si>
  <si>
    <t>Mehr als 90 %</t>
  </si>
  <si>
    <t>90% 以上</t>
  </si>
  <si>
    <t>Mais de 90%</t>
  </si>
  <si>
    <t>Greater than 75%</t>
  </si>
  <si>
    <t>Supérieur à 75 %</t>
  </si>
  <si>
    <t>Más del 75 %</t>
  </si>
  <si>
    <t>Mehr als 75 %</t>
  </si>
  <si>
    <t>75% 以上</t>
  </si>
  <si>
    <t>Mais de 75%</t>
  </si>
  <si>
    <t>Greater than 50%</t>
  </si>
  <si>
    <t xml:space="preserve">Supérieur à 50 % </t>
  </si>
  <si>
    <t>Más del 50 %</t>
  </si>
  <si>
    <t>Mehr als 50 %</t>
  </si>
  <si>
    <t>50% 以上</t>
  </si>
  <si>
    <t>Mais de 50%</t>
  </si>
  <si>
    <t>50% or less</t>
  </si>
  <si>
    <t>50 % ou moins</t>
  </si>
  <si>
    <t>50 % o menos</t>
  </si>
  <si>
    <t>50 % oder weniger</t>
  </si>
  <si>
    <t>50% 或以下</t>
  </si>
  <si>
    <t>50% ou menos</t>
  </si>
  <si>
    <t>None</t>
  </si>
  <si>
    <t>Aucun</t>
  </si>
  <si>
    <t>Ninguno</t>
  </si>
  <si>
    <t>Keine</t>
  </si>
  <si>
    <t>无</t>
  </si>
  <si>
    <t>なし</t>
  </si>
  <si>
    <t>Nenhum</t>
  </si>
  <si>
    <t>Produits en cuir</t>
  </si>
  <si>
    <t>Productos de cuero</t>
  </si>
  <si>
    <t>Lederwaren</t>
  </si>
  <si>
    <t>皮革制品</t>
  </si>
  <si>
    <t>革製品</t>
  </si>
  <si>
    <t>Artigos em couro</t>
  </si>
  <si>
    <t>Oil (palm)</t>
  </si>
  <si>
    <t>Huile (de palme)</t>
  </si>
  <si>
    <t>Aceite (palma)</t>
  </si>
  <si>
    <t>Öl (Palme)</t>
  </si>
  <si>
    <t>油（棕榈油）</t>
  </si>
  <si>
    <t>油（ヤシ）</t>
  </si>
  <si>
    <t>Óleo (palma)</t>
  </si>
  <si>
    <t>Burma</t>
  </si>
  <si>
    <t>Birmanie</t>
  </si>
  <si>
    <t>Birmania</t>
  </si>
  <si>
    <t>Birma</t>
  </si>
  <si>
    <t>ビルマ</t>
  </si>
  <si>
    <t>Birmânia</t>
  </si>
  <si>
    <t>Bolivia</t>
  </si>
  <si>
    <t>Bolivie</t>
  </si>
  <si>
    <t>Bolivien</t>
  </si>
  <si>
    <t>玻利维亚</t>
  </si>
  <si>
    <t>ボリビア</t>
  </si>
  <si>
    <t>Bolívia</t>
  </si>
  <si>
    <t>Iran</t>
  </si>
  <si>
    <t>Irán</t>
  </si>
  <si>
    <t>伊朗</t>
  </si>
  <si>
    <t>イラン</t>
  </si>
  <si>
    <t>Irão</t>
  </si>
  <si>
    <t>North Korea</t>
  </si>
  <si>
    <t>Corée du Nord</t>
  </si>
  <si>
    <t>Corea del Norte</t>
  </si>
  <si>
    <t>Nordkorea</t>
  </si>
  <si>
    <t>朝鲜</t>
  </si>
  <si>
    <t>北朝鮮</t>
  </si>
  <si>
    <t>Coreia do Norte</t>
  </si>
  <si>
    <t>Russia</t>
  </si>
  <si>
    <t>Russie</t>
  </si>
  <si>
    <t>Rusia</t>
  </si>
  <si>
    <t>Russland</t>
  </si>
  <si>
    <t>俄罗斯</t>
  </si>
  <si>
    <t>ロシア</t>
  </si>
  <si>
    <t>Rússia</t>
  </si>
  <si>
    <t>Tanzania</t>
  </si>
  <si>
    <t>Tanzanie</t>
  </si>
  <si>
    <t>Tansania</t>
  </si>
  <si>
    <t>坦桑尼亚</t>
  </si>
  <si>
    <t>タンザニア</t>
  </si>
  <si>
    <t>Tanzânia</t>
  </si>
  <si>
    <t>Democratic Republic of the Congo</t>
  </si>
  <si>
    <t>République démocratique du Congo</t>
  </si>
  <si>
    <t>República Democrática del Congo</t>
  </si>
  <si>
    <t>Demokratische Republik Kongo</t>
  </si>
  <si>
    <t>刚果民主共和国</t>
  </si>
  <si>
    <t>コンゴ民主共和国</t>
  </si>
  <si>
    <t>República Democrática do Congo</t>
  </si>
  <si>
    <t>Kyrgyz Republic</t>
  </si>
  <si>
    <t>République kirghize</t>
  </si>
  <si>
    <t>República Kirguisa</t>
  </si>
  <si>
    <t>Kirgisische Republik</t>
  </si>
  <si>
    <t>吉尔吉斯共和国</t>
  </si>
  <si>
    <t>キルギス共和国</t>
  </si>
  <si>
    <t>República do Quirguistão</t>
  </si>
  <si>
    <t>Venezuela</t>
  </si>
  <si>
    <t>委内瑞拉</t>
  </si>
  <si>
    <t>ベネズエラ</t>
  </si>
  <si>
    <t>My organization produces this good in:</t>
  </si>
  <si>
    <t>Mon organisation produit ce bien dans :</t>
  </si>
  <si>
    <t>Mi organización produce el producto en:</t>
  </si>
  <si>
    <t>Meine Organisation stellt diese Ware in:</t>
  </si>
  <si>
    <t>我司在该地区生产这种商品</t>
  </si>
  <si>
    <t>My organization sources (directly or indirectly) this good from:</t>
  </si>
  <si>
    <t>Mon organisation s'approvisionne (directement ou indirectement) en cette marchandise auprès de :</t>
  </si>
  <si>
    <t>Mi organización suministra (de forma directa o indirecta) este producto desde:</t>
  </si>
  <si>
    <t>Meine Organisation beschafft diese Ware (direkt oder indirekt) aus:</t>
  </si>
  <si>
    <t>我司(直接或间接) 从该地区采购这种商品：</t>
  </si>
  <si>
    <t>当社は、この物品をこの供給国・管轄地域から（直接または間接的に）調達している。</t>
  </si>
  <si>
    <t>A minha organização adquire (direta ou indiretamente) esta mercadoria neste país/jurisdição de origem.</t>
  </si>
  <si>
    <t>Please make your selection on the 'Countries' tab</t>
  </si>
  <si>
    <t>Number selected:</t>
  </si>
  <si>
    <t>Nombre sélectionné :</t>
  </si>
  <si>
    <t>Número seleccionado:</t>
  </si>
  <si>
    <t>Nummer ausgewählt:</t>
  </si>
  <si>
    <t>选择的数量</t>
  </si>
  <si>
    <t>選択された数</t>
  </si>
  <si>
    <t>Required</t>
  </si>
  <si>
    <t>Obligatoire</t>
  </si>
  <si>
    <t>Requerido</t>
  </si>
  <si>
    <t>Erforderlich</t>
  </si>
  <si>
    <t>需要</t>
  </si>
  <si>
    <t>必須</t>
  </si>
  <si>
    <t>Obrigatório</t>
  </si>
  <si>
    <t>14 and younger</t>
  </si>
  <si>
    <t xml:space="preserve">14 ans et moins </t>
  </si>
  <si>
    <t>14 o menos</t>
  </si>
  <si>
    <t>14 und jünger</t>
  </si>
  <si>
    <t>14 岁及以下</t>
  </si>
  <si>
    <t>14歳以下</t>
  </si>
  <si>
    <t>Idade igual ou inferior a 14 anos</t>
  </si>
  <si>
    <t>15 to 18</t>
  </si>
  <si>
    <t>15 à 18</t>
  </si>
  <si>
    <t>De 15 a 18</t>
  </si>
  <si>
    <t>15 bis 18</t>
  </si>
  <si>
    <t>15-18 岁</t>
  </si>
  <si>
    <t>15歳以上18歳未満</t>
  </si>
  <si>
    <t>15 a 18 anos de idade</t>
  </si>
  <si>
    <t>older than 18</t>
  </si>
  <si>
    <t> ans plus de 18 ans</t>
  </si>
  <si>
    <t>Mayor de 18</t>
  </si>
  <si>
    <t>älter als 18</t>
  </si>
  <si>
    <t>18 岁以上</t>
  </si>
  <si>
    <t>19歳以上</t>
  </si>
  <si>
    <t>Idade igual ou superior a 18 anos</t>
  </si>
  <si>
    <t>Proof of remedy process required</t>
  </si>
  <si>
    <t>Preuve de la procédure de recours requise</t>
  </si>
  <si>
    <t>Se requiere prueba del proceso de solución</t>
  </si>
  <si>
    <t>Nachweis über Abhilfemaßnahmen erforderlich</t>
  </si>
  <si>
    <t>需要提供补救流程的证明</t>
  </si>
  <si>
    <t>救済プロセスの証明が必須</t>
  </si>
  <si>
    <t>Necessário comprovativo do processo de resolução</t>
  </si>
  <si>
    <t>N/A</t>
  </si>
  <si>
    <t>S.O.</t>
  </si>
  <si>
    <t>N. z.</t>
  </si>
  <si>
    <t>不适用</t>
  </si>
  <si>
    <t>該当なし</t>
  </si>
  <si>
    <t>Selections In Source Countries Tab Not Completed</t>
  </si>
  <si>
    <t>Sélections dans l'onglet « Pays sources » non complétées</t>
  </si>
  <si>
    <t>Selecciones en la pestaña "Países de origen" no completadas</t>
  </si>
  <si>
    <t>Auswahlen in der Registerkarte „Herkunftsländer“ nicht abgeschlossen</t>
  </si>
  <si>
    <t>未完成“来源国选项卡”中的选择</t>
  </si>
  <si>
    <t>原産国タブの選択が完了していません</t>
  </si>
  <si>
    <t>Separador Selecções nos «Países de origem» não completado</t>
  </si>
  <si>
    <t>All</t>
  </si>
  <si>
    <t>Tout</t>
  </si>
  <si>
    <t>Todo</t>
  </si>
  <si>
    <t>Alle</t>
  </si>
  <si>
    <t>全部</t>
  </si>
  <si>
    <t>すべて</t>
  </si>
  <si>
    <t>Todos</t>
  </si>
  <si>
    <t>Select</t>
  </si>
  <si>
    <t>Sélectionner</t>
  </si>
  <si>
    <t>Seleccionar</t>
  </si>
  <si>
    <t>Auswählen</t>
  </si>
  <si>
    <t>Selecionar</t>
  </si>
  <si>
    <t>Tier Place (Default in English)</t>
  </si>
  <si>
    <t xml:space="preserve">Tier 2  </t>
  </si>
  <si>
    <t>countries</t>
  </si>
  <si>
    <t>Industries</t>
  </si>
  <si>
    <t>x</t>
  </si>
  <si>
    <t>y</t>
  </si>
  <si>
    <t>This is a list of sectors of forced labor exploitation that were separately identified in the Global Estimates of Modern Slavery (ILO, Walk Free, and IOM, 2022) and child labour exploitation that were separately identified in Child Labour: Global Estimates 2020, Trends and the Road Forward (ILO and UNICEF, 2021).</t>
  </si>
  <si>
    <t>Sectors of Forced Labor and/or Child Labor Exploitation</t>
  </si>
  <si>
    <t>Goods of potential concern 1:</t>
  </si>
  <si>
    <t>Goods of potential concern 2:</t>
  </si>
  <si>
    <t>Goods of potential concern 3:</t>
  </si>
  <si>
    <t>Goods of potential concern 4:</t>
  </si>
  <si>
    <t>Goods of potential concern 5:</t>
  </si>
  <si>
    <t>This tab contains the STRT survey questions that you must complete and submit to your customer, and identifies the required supporting documentation to be submitted along with the STRT.
The 'goods of potential concern' identifies the goods covered by this declaration. This selection applies to the goods-specific questions in the STRT. The goods listed are goods that are known to be produced by child labor or forced labor in violation of international standards according to the US Department of Labor's Bureau of International Labor Affairs (ILAB). Your organization's product(s) may not contain any of these goods. The 'goods of potential concern' is normally defined for you by your customer. Your customer may have made this selection based on the most prevalent high-risk goods in their supply chain and/or the focus of their traceability efforts. Your customer may have asked you to declare good(s) that are not contained within your organization's product(s). In later questions in the STRT, you will have the opportunity to declare whether your organization's product(s) contain the good(s) under consideration. The 'goods of potential concern' can cover between zero and five goods. For more than five goods, please disclose using a second STRT. Service providers and other users can select N/A for this section of the Declaration if none of the goods apply to them and their customer has not provided alternative instructions.
The 'topics scope' identifies the topics covered by this declaration. This selection applies to the topics-specific questions in the STRT. The 'topics scope' is normally defined for you by your customer. Your customer may have made this selection based on the focus of its compliance program. 
The 'regulatory scope' identifies whether all applicable regulations are covered by this declaration. This selection impacts questions 9 and 10 in the STRT. The 'regulatory scope' is normally defined for you by your customer. Your customer may have made this selection based on the focus of its compliance program.</t>
  </si>
  <si>
    <t>Insert URL to relevant document(s) or insert relevant file name(s)</t>
  </si>
  <si>
    <t>™2023</t>
  </si>
  <si>
    <t>NA</t>
  </si>
  <si>
    <t>Q10</t>
  </si>
  <si>
    <t>NA - Q10</t>
  </si>
  <si>
    <t>N/A - my organization does not produce this good</t>
  </si>
  <si>
    <t>Baies d'açaï</t>
  </si>
  <si>
    <t>Bayas de açaí</t>
  </si>
  <si>
    <t>Açaí-Beeren</t>
  </si>
  <si>
    <t>阿萨伊浆果</t>
  </si>
  <si>
    <t xml:space="preserve">アサイーベリー
</t>
  </si>
  <si>
    <t xml:space="preserve">Bagas de açaí
</t>
  </si>
  <si>
    <t xml:space="preserve">Dattes </t>
  </si>
  <si>
    <t xml:space="preserve">Frutas de palma </t>
  </si>
  <si>
    <t xml:space="preserve">Palmfrüchte </t>
  </si>
  <si>
    <t xml:space="preserve">棕榈果 </t>
  </si>
  <si>
    <t>パームフルーツ</t>
  </si>
  <si>
    <t xml:space="preserve">Fruto da palmeira </t>
  </si>
  <si>
    <t>Produits laitiers</t>
  </si>
  <si>
    <t>Productos lácteos</t>
  </si>
  <si>
    <t>Molkereiprodukte</t>
  </si>
  <si>
    <t>乳制品</t>
  </si>
  <si>
    <t>乳製品</t>
  </si>
  <si>
    <t>Produtos lácteos</t>
  </si>
  <si>
    <t>Lingots photovoltaïques</t>
  </si>
  <si>
    <t>Lingotes fotovoltaicos</t>
  </si>
  <si>
    <t>Photovoltaik-Ingots</t>
  </si>
  <si>
    <t>光伏铸锭</t>
  </si>
  <si>
    <t>太陽電池インゴット</t>
  </si>
  <si>
    <t>Plaques photovoltaïques</t>
  </si>
  <si>
    <t>Obleas fotovoltaicas</t>
  </si>
  <si>
    <t>Photovoltaik-Wafer</t>
  </si>
  <si>
    <t>光伏晶圆</t>
  </si>
  <si>
    <t>太陽電池ウエハ</t>
  </si>
  <si>
    <t>Wafers fotovoltaicos</t>
  </si>
  <si>
    <t>Cellules photovoltaïques</t>
  </si>
  <si>
    <t>Células solares</t>
  </si>
  <si>
    <t>Solarzellen</t>
  </si>
  <si>
    <t>太阳能电池</t>
  </si>
  <si>
    <t>太陽電池</t>
  </si>
  <si>
    <t>Modules photovoltaïques</t>
  </si>
  <si>
    <t>Módulos solares</t>
  </si>
  <si>
    <t>Solarmodule</t>
  </si>
  <si>
    <t>太阳能组件</t>
  </si>
  <si>
    <t>太陽電池モジュール</t>
  </si>
  <si>
    <t>Batteries au lithium-ion</t>
  </si>
  <si>
    <t>Baterías de iones de litio</t>
  </si>
  <si>
    <t>Lithium-Ionen-Batterien</t>
  </si>
  <si>
    <t>锂离子电池</t>
  </si>
  <si>
    <t>リチウムイオン電池</t>
  </si>
  <si>
    <t>Baterias de lítio-ferro</t>
  </si>
  <si>
    <t>Huile de palme brute</t>
  </si>
  <si>
    <t>Aceite de palma bruto</t>
  </si>
  <si>
    <t>Rohpalmöl</t>
  </si>
  <si>
    <t>毛棕榈油</t>
  </si>
  <si>
    <t>粗パーム油</t>
  </si>
  <si>
    <t>Óleo de palma não processado</t>
  </si>
  <si>
    <t>Huile de palmier brute</t>
  </si>
  <si>
    <t>Aceite de palmiste bruto</t>
  </si>
  <si>
    <t>Rohpalmkernöl</t>
  </si>
  <si>
    <t>毛棕榈仁油</t>
  </si>
  <si>
    <t>精製パーム油</t>
  </si>
  <si>
    <t>Óleo de palmiste não processado</t>
  </si>
  <si>
    <t>Huile de palme raffinée</t>
  </si>
  <si>
    <t>Aceite de palma refinado</t>
  </si>
  <si>
    <t>Raffiniertes Palmöl</t>
  </si>
  <si>
    <t>精炼棕榈油</t>
  </si>
  <si>
    <t>精製パーム核油</t>
  </si>
  <si>
    <t>Óleo de palma refinado</t>
  </si>
  <si>
    <t>Huile de palmier raffinée</t>
  </si>
  <si>
    <t>Aceite de palmiste refinado</t>
  </si>
  <si>
    <t>Raffiniertes Palmkernöl</t>
  </si>
  <si>
    <t>精炼棕榈仁油</t>
  </si>
  <si>
    <t>オレオケミカル</t>
  </si>
  <si>
    <t>Óleo de palmiste refinado</t>
  </si>
  <si>
    <t>Produits oléochimiques</t>
  </si>
  <si>
    <t>Oleoquímicos</t>
  </si>
  <si>
    <t>Oleochemikalien</t>
  </si>
  <si>
    <t>油脂化学品</t>
  </si>
  <si>
    <t>Il s'agit d'une liste des secteurs d'exploitation du travail forcé qui ont été identifiés séparément dans les Estimations mondiales de l'esclavage moderne (ILO, Walk Free, and IOM, 2022) et de l'exploitation du travail des enfants qui ont été identifiés séparément dans Child Labour : Global Estimates 2020, Trends and the Road Forward (OIT et UNICEF, 2021).</t>
  </si>
  <si>
    <t>Esta es una lista de sectores de explotación de trabajo forzoso que se identificaron por separado en Global Estimates of Modern Slavery (OIT, Walk Free y OIM, 2022) y de explotación de trabajo infantil que se identificaron por separado en Child Labour: Global Estimates 2020, Trends and the Road Forward (OIT y UNICEF, 2021).</t>
  </si>
  <si>
    <t>Dies ist eine Liste der Wirtschaftszweige mit Ausbeutung durch Zwangsarbeit, die in den Global Estimates of Modern Slavery (IAO, Walk Free und IOM, 2022) und Ausbeutung durch Kinderarbeit, die in Child Labour: Global Estimates 2020, Trends and the Road Forward (ILO und UNICEF, 2021) gesondert aufgeführt wurden.</t>
  </si>
  <si>
    <t xml:space="preserve">这是一份剥削强迫劳动行业的清单，这些行业在《现代奴隶全球估测》（国际劳工组织、自由行走基金会（Walk Free）以及国际移民组织，2022 年）中被单独列出。 </t>
  </si>
  <si>
    <t xml:space="preserve">これは、『Global Estimates of Modern Slavery』（現代奴隷制度の世界推計）（ILO, Walk Free, and IOM, 2022）で個別に特定された強制労働搾取が行われているセクターのリストです。 </t>
  </si>
  <si>
    <t xml:space="preserve">Esta é uma lista de setores de exploração de trabalho forçado que foram separadamente identificados nas "Global Estimates of Modern Slavery" (Estimativas Mundiais de Escravatura Moderna) (ILO, Walk Free, e IOM, 2022). </t>
  </si>
  <si>
    <t>Département du travail forcé et/ou du travail des enfants</t>
  </si>
  <si>
    <t>Sectores de trabajo forzoso o explotación laboral infantil</t>
  </si>
  <si>
    <t>Sektoren mit Zwangsarbeit und/oder ausbeuterischer Kinderarbeit</t>
  </si>
  <si>
    <t>禁止剥削强迫劳工和/或童工的部门</t>
  </si>
  <si>
    <t>強制労働や児童労働の搾取が行われているセクター</t>
  </si>
  <si>
    <t>Setores de Exploração de Trabalho Forçado e/ou Trabalho Infantil</t>
  </si>
  <si>
    <t>Produits potentiellement préoccupants 1</t>
  </si>
  <si>
    <t>Productos potencialmente preocupantes 1</t>
  </si>
  <si>
    <t>Potenziell bedenkliche Waren 1</t>
  </si>
  <si>
    <t>可能需要关注的商品 1</t>
  </si>
  <si>
    <t>潜在的な懸念のある物品 1</t>
  </si>
  <si>
    <t>Mercadorias de potencial preocupação 1</t>
  </si>
  <si>
    <t>Produits potentiellement préoccupants 2</t>
  </si>
  <si>
    <t>Produits potentiellement préoccupants 3</t>
  </si>
  <si>
    <t>Produits potentiellement préoccupants 4</t>
  </si>
  <si>
    <t>Produits potentiellement préoccupants 5</t>
  </si>
  <si>
    <t>Productos potencialmente preocupantes 2</t>
  </si>
  <si>
    <t>Productos potencialmente preocupantes 3</t>
  </si>
  <si>
    <t>Productos potencialmente preocupantes 4</t>
  </si>
  <si>
    <t>Productos potencialmente preocupantes 5</t>
  </si>
  <si>
    <t>Potenziell bedenkliche Waren 2</t>
  </si>
  <si>
    <t>Potenziell bedenkliche Waren 3</t>
  </si>
  <si>
    <t>Potenziell bedenkliche Waren 4</t>
  </si>
  <si>
    <t>Potenziell bedenkliche Waren 5</t>
  </si>
  <si>
    <t>可能需要关注的商品 2</t>
  </si>
  <si>
    <t>可能需要关注的商品 3</t>
  </si>
  <si>
    <t>可能需要关注的商品 4</t>
  </si>
  <si>
    <t>可能需要关注的商品 5</t>
  </si>
  <si>
    <t>潜在的な懸念のある物品 2</t>
  </si>
  <si>
    <t>潜在的な懸念のある物品 3</t>
  </si>
  <si>
    <t>潜在的な懸念のある物品 4</t>
  </si>
  <si>
    <t>潜在的な懸念のある物品 5</t>
  </si>
  <si>
    <t>Mercadorias de potencial preocupação 2</t>
  </si>
  <si>
    <t>Mercadorias de potencial preocupação 3</t>
  </si>
  <si>
    <t>Mercadorias de potencial preocupação 4</t>
  </si>
  <si>
    <t>Mercadorias de potencial preocupação 5</t>
  </si>
  <si>
    <t>Cet onglet contient les questions de l’enquête STRT auxquelles vous devez répondre avant de la soumettre à votre client, et identifie les pièces justificatives requises à soumettre avec le STRT.
« La liste des « produits potentiellement préoccupants » identifie les marchandises couvertes par cette déclaration. Cette sélection s'applique aux questions spécifiques aux marchandises dans le STRT. Les marchandises répertoriées sont des marchandises dont on sait qu'elles sont produites par le travail des enfants ou le travail forcé OU produites à partir de matières issues du travail des enfants ou du travail forcé, en violation avec les normes internationales, selon le Bureau des affaires internationales du travail (ILAB) du ministère américain du travail. La « portée des marchandises » est normalement définie pour vous par votre client. Votre client peut avoir fait cette sélection en se basant sur les marchandises à haut risque les plus utilisées de sa chaîne d'approvisionnement et/ou en réponse à ses efforts en matière de traçabilité. Votre client peut vous avoir demandé de déclarer des marchandises qui ne figurent pas dans le(s) produit(s) de votre entreprise. Lors de votre déclaration STRT, vous aurez l'occasion de déclarer si le(s) produit(s) concernés sont, ou non, présents sur votre chaîne. Les « produits potentiellement préoccupants » peuvent couvrir entre zéro et cinq produits. Si la liste des produits est supérieure à cinq, veuillez déclarer la suite des marchandises sur un deuxième formulaire STRT. Les fournisseurs de services et autres utilisateurs peuvent sélectionner SO s’ils ne sont pas concernés et si leur client n'a pas fourni d'instructions alternatives. »
La « portée des sujets » identifie les sujets couverts par cette déclaration. Cette sélection s'applique aux questions spécifiques aux sujets dans le STRT. La « portée des sujets » est normalement définie pour vous par votre client. Votre client peut avoir fait cette sélection en fonction de l'orientation de son programme de conformité. 
Le champ « Portée réglementaire » indique si l'ensemble des normes en vigueur sont couvertes par la présente déclaration. Cette sélection se répercute sur les questions 9 et 10 du STRT. Normalement, la « Portée réglementaire » est définie pour vous, par votre client lui-même.</t>
  </si>
  <si>
    <t>Esta pestaña contiene las preguntas de la encuesta STRT que debe completar y enviar a su cliente, y detalla la documentación de apoyo requerida que se debe enviar junto con el STRT.
«El término "productos potencialmente preocupantes" identifica los productos objeto de esta declaración. Esta selección se aplica a las preguntas específicas sobre productos del STRT. Los productos enumerados son productos que se sabe que han sido producidos mediante trabajo infantil o trabajo forzoso O producidos con insumos de trabajo infantil o trabajo forzoso en violación de las normas internacionales según la Dirección de Asuntos Laborales Internacionales (ILAB) del Departamento de Trabajo de EE.UU. Los productos de su organización no pueden contener ninguno de estos bienes. Normalmente, el cliente define por usted el "productos potencialmente preocupantes". Es posible que su cliente haya hecho esta selección basándose en los productos de alto riesgo más frecuentes de su cadena de suministros o en el objetivo de sus iniciativas de trazabilidad. Es posible que su cliente le haya pedido que declare bienes que no están contenidos en los productos de su organización. En preguntas posteriores del STRT, tendrá la oportunidad de declarar si los productos de su organización contienen los bienes en cuestión. Los "productos potencialmente preocupantes" pueden incluir entre cero y cinco productos. Para más de cinco productos, haga una declaración usando una segunda STRT. Los proveedores de servicios y otros usuarios pueden seleccionar N/A en esta sección de la declaración si ninguno de los productos se aplica a ellos y su cliente no ha proporcionado instrucciones alternativas.»
El "ámbito de temas" identifica los temas objeto de esta declaración. Esta selección se aplica a las preguntas específicas sobre temas de la STRT. Normalmente, el cliente define por usted el "ámbito de temas". Es posible que su cliente haya hecho esta selección basándose en el objetivo de su programa de cumplimiento normativo. 
El «alcance normativo» identifica si la declaración abarca toda la normativa aplicable. Esta selección influye en las preguntas 9 y 10 de la STRT. El «alcance normativo» lo define normalmente su cliente. El cliente puede haber hecho esta selección en función del enfoque de su programa de cumplimiento.</t>
  </si>
  <si>
    <t>Dieser Reiter enthält die Fragen der STRT-Umfrage, die Sie ausfüllen und Ihrem Kunden einreichen müssen, und identifiziert die erforderlichen Belegunterlagen, die gemeinsam mit der STRT eingereicht werden müssen.
„Der „Warengeltungsbereich“ gibt an, welche Waren unter diese Erklärung fallen. Diese Auswahl gilt für die warenspezifischen Fragen in der STRT (Slavery &amp; Trafficking Risk Template; Risikovorlage zu Sklaverei und Menschenhandel). Bei den aufgelisteten Waren handelt es sich um Waren, von denen bekannt ist, dass sie durch Kinderarbeit oder Zwangsarbeit hergestellt werden ODER mit Vorleistungen aus Kinderarbeit oder Zwangsarbeit unter Verletzung internationaler Standards gemäß dem Bureau of International Labor Affairs (ILAB) des US-Arbeitsministeriums hergestellt werden. Das/die Produkt(e) Ihres Unternehmens darf/dürfen keine dieser Waren enthalten. Die „potenziell bedenklichen Waren“ werden normalerweise von Ihrem Kunden für Sie festgelegt. Ihr Kunde kann diese Auswahl auf der Grundlage der am häufigsten vorkommenden Hochrisikowaren in seiner Lieferkette und/oder dem Schwerpunkt seiner Bemühungen um Rückverfolgbarkeit getroffen haben. Möglicherweise hat Ihr Kunde Sie gebeten, Waren zu deklarieren, die nicht in den Produkten Ihres Unternehmens enthalten sind. Bei nachfolgenden Fragen des STRT haben Sie die Möglichkeit anzugeben, ob das/die Produkt(e) Ihres Unternehmens die fragliche(n) Ware(n) enthält. Die „potenziell bedenklichen Waren“ können zwischen null und fünf Waren umfassen. Bei mehr als fünf Waren geben Sie bitte einen zweiten STRT an. Dienstleister und andere Nutzer können für diesen Abschnitt der Erklärung N/A wählen, wenn keine der Waren auf sie zutrifft und ihr Kunde keine anderen Anweisungen gegeben hat.“
Der „Themenbereich“ gibt an, welche Themen von dieser Erklärung abgedeckt werden. Diese Auswahl gilt für die themenspezifischen Fragen in der STRT. Der „Themenbereich“ wird normalerweise von Ihrem Kunden für Sie festgelegt. Ihr Kunde hat diese Auswahl möglicherweise auf der Grundlage des Schwerpunkts seines Konformitätsprogramms getroffen. 
Der ‚Regelungsbereich‘ gibt an, ob alle anzuwendenden Rechtsvorschriften durch diese Erklärung abgedeckt sind. Diese Auswahl wirkt sich auf die Fragen 9 und 10 in der Vorlage für Sklaverei und Menschenhandel [Slavery &amp; Trafficking Risk Template] aus. Der ‚Regelungsbereich‘ wird in der Regel von Ihrem Kunden für Sie festgelegt. Ihr Kunde hat diese Auswahl möglicherweise auf der Grundlage des Schwerpunkts seines Konformitätsprogramms getroffen.</t>
  </si>
  <si>
    <t>SO : mon entreprise ne produit pas cette marchandise</t>
  </si>
  <si>
    <t>N/A: mi organización no fabrica este producto</t>
  </si>
  <si>
    <t>N/A – meine Organisation produziert diese Ware nicht</t>
  </si>
  <si>
    <t>不适用——我司不生产这种商品</t>
  </si>
  <si>
    <t>該当なし - 当社はこの物品を製造していない</t>
  </si>
  <si>
    <t>N/A - a minha organização não produz essa mercadoria</t>
  </si>
  <si>
    <t xml:space="preserve">Consignes :
Sauf indication contraire, tous les champs jaunes nécessitent une réponse. Les champs gris ne nécessitent aucune réponse.
Colonne « Pièces justificatives requises » =  identifie les pièces justificatives requises pour appuyer vos réponses.
Colonne « URL ou fichier » = précisez si vous fournirez un lien ou un fichier pour la documentation justificative requise (le cas échéant).
Colonne "Ajoutez l'URL du ou des pièces justificatives ou insérez le(s) nom(s) des fichiers correspondants" = veuillez insérer l'URL ou le(s) nom(s) de fichier des documents justifiant de vos réponses lorsque des pièces justificatives vous sont demandées. Pour les fichiers, veuillez partager le(s) document(s) correspondant(s) séparément ou les insérer en tant qu'objets. 
Commentaires = veuillez insérer des commentaires si vous le souhaitez. Ce champ est facultatif.
Champ « Portée des marchandises » = identifie les marchandises couvertes par cette déclaration. Cette sélection s'applique aux questions spécifiques aux marchandises dans le STRT. L'étendue des marchandises est normalement définie pour vous par votre client. La « Portée des marchandises » peut couvrir entre zéro et cinq marchandises. Les prestataires de services peuvent sélectionner S.O. pour cette section de la déclaration.
Champ « Portée des sujets » = identifie les sujets couverts par cette déclaration. Cette sélection s'applique aux questions spécifiques aux sujets dans le STRT. La « Portée des sujets » est normalement définie pour vous par votre client. 
Champ « Portée réglementaire » : indique si l'ensemble des normes en vigueur sont couvertes par la présente déclaration. Cette sélection se répercute sur les questions 9 et 10 du STRT. Normalement, la « Portée réglementaire » est définie pour vous, par votre client lui-même.
</t>
  </si>
  <si>
    <t>Instrucciones:
Todos los campos en amarillo requieren una respuesta a menos que se especifique lo contrario. Los campos en gris no requieren una respuesta.
Columna "Documentación de apoyo requerida" = identifica la documentación de apoyo requerida para apoyar su respuesta.
Columna "URL o Archivo" = seleccione si brindará un enlace o archivo con la documentación de apoyo requerida (cuando aplique).
Columna «Insertar URL de documento(s) relevante(s) o insertar nombre(s) de archivo(s) relevante(s)» = inserte la URL directa o el nombre(s) de archivo de los documentos que apoyan sus respuestas siempre que se requiera documentación de apoyo. En el caso de los archivos, comparta los documentos correspondientes por separado o insértelos como objetos. 
Comentarios = por favor ingrese cualquier comentario, si lo desea. Este campo es opcional.
Campo "ámbito de productos" = identifica los productos objeto de esta declaración. Esta selección se aplica a las preguntas específicas sobre productos del STRT. Normalmente, el cliente define por usted el "ámbito de productos". El "ámbito de productos" puede incluir entre cero y cinco productos. Los proveedores de servicios pueden seleccionar N/A en esta sección de la declaración.
Campo "ámbito de temas" = identifica los temas objeto de esta declaración. Esta selección se aplica a las preguntas específicas sobre temas en la STRT. Normalmente, el cliente define por usted el "ámbito de temas". 
Campo «Alcance normativo» = identifica si la declaración abarca toda la normativa aplicable. Esta selección influye en las preguntas 9 y 10 de la STRT. El «alcance normativo» lo define normalmente su cliente.</t>
  </si>
  <si>
    <t>Anweisungen:
Alle gelben Felder erfordern eine Antwort, es sei denn, es ist etwas anderes angegeben. Die grauen Felder müssen nicht beantwortet werden.
Spalte „Belegunterlagen erforderlich“ = identifiziert die für die Unterstützung Ihrer Antwort erforderlichen Belegunterlagen.
Spalte „URL oder Datei“ = bitte wählen, ob Sie entweder einen Link oder eine Datei den erforderlichen Belegunterlagen (wo zutreffend) bereitstellen.
„URL zu relevantem(n) Dokument(en) einfügen oder Dateiname(n) einfügen“ = Bitte fügen Sie die direkte URL oder den/die Dateinamen der Dokumente ein, die Ihre Antworten belegen, wenn Belegdokumente erforderlich sind. Bei Dateien geben Sie das/die entsprechende(n) Dokument(e) bitte separat an oder fügen diese als Objekte ein. 
Das Feld „Warengeltungsbereich“ gibt an, welche Waren unter diese Erklärung fallen. Diese Auswahl gilt für die warenspezifischen Fragen in der STRT (Slavery &amp; Trafficking Risk Template; Risikovorlage zu Sklaverei und Menschenhandel). Der „Warengeltungsbereich“ wird normalerweise von Ihrem Kunden für Sie festgelegt. Der „Warengeltungsbereich“ kann zwischen null und fünf Waren umfassen. Dienstleister können bei diesem Abschnitt der Erklärung die Option n. z. (nicht zutreffend) auswählen.
Das Feld „Themenbereich“ gibt an, welche Themen von dieser Erklärung abgedeckt werden. Diese Auswahl gilt für die themenspezifischen Fragen in der STRT. Der „Themenbereich“ wird normalerweise von Ihrem Kunden für Sie festgelegt. 
Das Feld ‚Regelungsbereich‘ = gibt an, ob alle anzuwendenden Rechtsvorschriften durch diese Erklärung abgedeckt sind. Diese Auswahl wirkt sich auf die Fragen 9 und 10 in der Vorlage für Sklaverei und Menschenhandel [Slavery &amp; Trafficking Risk Template] aus. Der ‚Regelungsbereich‘ wird in der Regel von Ihrem Kunden für Sie festgelegt.</t>
  </si>
  <si>
    <t>填写说明：
除特别注明外，所有黄色区域均需作答。灰色区域无需作答。
‘所需支持性文件’栏 = 指出支持您答案所需的支持性文件。
‘URL或文件’栏 = 请选择您将提供的所需支持性文件的链接或文档（适用情况下）。
“插入相关文档的网址链接或插入相关文档名”列 = 请在需要提供支持文档的地方，插入支持文档的直接网址链接或支持文档的文档名，以支持您的回答。 
评论 = 如有需要，请输入任何评论。本区域可选填。
“商品范围”字段=界定了本声明中包含的商品。该范围适用于 STRT 中与商品相关的问题。“商品范围”通常是由您的客户为您定义的。“商品范围”可涵盖零到五种商品。服务提供商可在声明的此部分选择“不适用”。
“主题范围”字段=界定了本声明中涵盖的主题。该范围适用于 STRT 中与主题相关的问题。“主题范围”通常是由您的客户为您定义的。 
“监管范围”字段=界定了该申报中是否包含了所有的适用法规。此项的选择会影响 STRT 里第 9 个和第 10 个问题。“监管范围”通常是由您的客户为您定义的。</t>
  </si>
  <si>
    <t>指示：
別段の指示がない限り、黄色のフィールドは回答が必須です。グレーのフィールドには、回答する必要がありません。
[裏付け資料が必要]欄＝回答を裏付けるために必要な裏付け資料を指定しています。
「関連資料のURLまたは関連ファイル名を挿入」欄＝回答の裏付けとなる書類の直接URLまたはファイル名を、裏付け書類が必要な箇所に挿入してください。ファイルの場合は、該当する文書を別途共有するか、オブジェクトとして挿入してください。 
[コメント]＝ご希望であれば、コメントを記入してください。本欄は省略可能です。
「物品の対象範囲」= 本開示の対象となる物品を特定します。この選択は、STRTの物品固有の質問に適用されます。「物品の対象範囲」は、通常、取引先によって定義されます。取引先は、自社のサプライチェーンで最も一般的な高リスク物品、トレーサビリティの取り組みの焦点に基づき、この選択を行った可能性があります。「物品の対象範囲」は0～5つの物品をカバーすることができます。6品目以上の場合は、2つ目のSTRTを使用して開示してください。
「トピックの対象範囲」= 本開示の対象となるトピックを特定します。この選択は、STRTのトピック固有の質問に適用されます。「トピックの対象範囲」は、通常、取引先によって定義されます。 
「規制範囲」フィールド = すべての適用される規制がこの開示の対象となるかどうかを特定します。この選択は、STRTの質問9と10に影響します。「規制範囲」は、通常、取引先によって定義されます。</t>
  </si>
  <si>
    <t>Instruções:
Todos os campos a amarelo carecem de resposta, a menos que indicado em contrário. Os campos a cinzento não carecem de resposta.
Coluna "Documentação de Suporte Necessária" = identifica a documentação de suporte necessária para justificar a sua resposta.
Coluna "URL ou Ficheiro" = escolha se vai indicar uma hiperligação para a documentação de suporte necessária ou enviar um ficheiro com a mesma (onde aplicável).
Coluna "Inserir o URL para documento(s) relevante(s) ou inserir o(s) nome(s) do(s) ficheiro(s) relevante(s)" = insira o URL direto para, ou o(s) nome(s) do(s) ficheiro(s), os documentos de suporte para as suas respostas quando esta documentação de suporte for exigida. No caso de ficheiros, partilhe o(s) documento(s) correspondente(s) em separado ou insira-os como objetos. 
"Comentários" = insira eventuais comentários, caso o pretenda. Este campo é opcional.
Campo ««Âmbito de mercadorias» = identifica as mercadorias abrangidas por esta declaração. Esta seleção aplica-se a questões específicas das mercadorias no STRT. Normalmente, o «Âmbito de mercadorias» é definido para a sua empresa pelo seu cliente. O «Âmbito de mercadorias» pode abranger entre zero e cinco mercadorias. Os prestadores de serviços podem selecionar «N/A» nesta secção da declaração.
Campo «Âmbito de tópicos» = identifica os tópicos abrangidos por esta declaração. Esta seleção aplica-se a questões específicas dos tópicos no STRT. Normalmente, o «Âmbito de tópicos» é definido para a sua empresa pelo seu cliente. 
Campo «Âmbito regulatório» = identifica se todos os regulamentos aplicáveis estão abrangidos por esta declaração. Esta seleção afeta as questões 9 e 10 no STRT. Normalmente, o «Âmbito regulatório» é definido para a sua empresa pelo seu cliente.</t>
  </si>
  <si>
    <t>Ajoutez l'URL du ou des pièces justificatives ou insérez le(s) nom(s) des fichiers correspondants</t>
  </si>
  <si>
    <t>Insertar URL de documento(s) pertinente(s) o insertar nombre(s) de archivo(s) pertinente(s)</t>
  </si>
  <si>
    <t>URL zu relevantem(n) Dokument(en) oder Dateiname(n) einfügen</t>
  </si>
  <si>
    <t>插入相关文档的网址链接或插入相关文档名</t>
  </si>
  <si>
    <t>関連資料のURLまたは関連ファイル名を挿入</t>
  </si>
  <si>
    <t>Inserir o URL para documento(s) relevante(s) ou inserir o(s) nome(s) do(s) ficheiro(s) relevante(s)</t>
  </si>
  <si>
    <t>Aluminum</t>
  </si>
  <si>
    <t>Aluminium</t>
  </si>
  <si>
    <t>Aluminio</t>
  </si>
  <si>
    <t>铝</t>
  </si>
  <si>
    <t>アルミニウム</t>
  </si>
  <si>
    <t>Alumínio</t>
  </si>
  <si>
    <t>Polyvinyl Chloride (PVC)</t>
  </si>
  <si>
    <t>Polychlorure de vinyle (PVC)</t>
  </si>
  <si>
    <t>Cloruro de polivinilo (PVC)</t>
  </si>
  <si>
    <t>Polyvinylchlorid (PVC)</t>
  </si>
  <si>
    <t>聚氯乙烯（PVC）</t>
  </si>
  <si>
    <t>ポリ塩化ビニル（PVC）</t>
  </si>
  <si>
    <t>Policloreto de vinilo (PVC)</t>
  </si>
  <si>
    <t>The list of goods and their source countries are those known to be produced by child labor or forced labor OR produced with inputs with child labor or forced labor in violation of international standards according to the US Department of Labor's Bureau of International Labor Affairs (ILAB) 2022 List of Goods Produced by Child Labor or Forced Labor (updated biannually), List of Products Produced by Forced or Indentured Child Labor (updated as needed), and enforcement bodies.</t>
  </si>
  <si>
    <t>La liste des produits et de leurs pays d’origine comprend ceux dont on sait qu’ils sont produits par le travail des enfants ou le travail forcé en violation des normes internationales, conformément à la liste 2022 des produits fabriqués par le travail des enfants ou le travail forcé (mise à jour semestrielle) et à la liste des produits fabriqués par le travail forcé ou sous contrat des enfants (mise à jour selon les besoins) du Bureau des affaires internationales du travail (ILAB) du ministère américain du Travail.</t>
  </si>
  <si>
    <t>La lista de productos y sus países de procedencia son aquellos producidos por trabajo infantil o trabajo forzoso, O BIEN aquellos producidos con aportes de trabajo infantil o trabajo forzoso en violación de las normas internacionales según la Lista de productos elaborados mediante trabajo infantil o trabajo forzoso 2022 (actualizada semestralmente) de la Oficina de Relaciones Laborales Internacionales (ILAB) del Departamento de Trabajo de los Estados Unidos, la Lista de productos elaborados mediante trabajo infantil forzado o bajo contrato acordado en pago de deudas (actualizada según se requiere) y los organismos de control.</t>
  </si>
  <si>
    <t>Die Liste der Waren und deren Herkunftsländer sind diejenigen, von denen bekannt ist, dass sie durch Kinderarbeit oder Zwangsarbeit hergestellt werden ODER mit Vorleistungen aus Kinderarbeit oder Zwangsarbeit unter Verletzung internationaler Standards hergestellt werden, gemäß der 2022 List of Goods Produced by Child Labor or Forced Labor (halbjährlich aktualisiert) des Bureau of International Labor Affairs (ILAB) des US-Arbeitsministeriums und der List of Products Produced by Forced or Indentured Child Labor (nach Bedarf aktualisiert) sowie der Durchsetzungsstellen.</t>
  </si>
  <si>
    <t>根据美国劳工部国际劳工事务局（ILAB）的《2022 年童工或强迫劳工所生产的商品清单》（每年更新两次），《强迫或契约童工所生产的产品清单》（根据需要更新）以及执法机构的规定，所列出的商品（及其来源国）是由已知的童工或强迫劳工所生产的或者由童工或强迫劳工以违反国际标准的方式参与生产的。</t>
  </si>
  <si>
    <t>物品とその調達先・供給国のこのリストは、米国労働省国際労働局（ILAB）の「児童労働または強制労働によって生産される物品リスト2022年版（隔年更新）」および「強制・年季奉公児童労働によって生産される製品のリスト（随時更新）」、および法執行機関に従って国際基準に違反して児童労働または強制労働によって生産されている、あるいは児童労働または強制労働を伴う材料を使用して生産されたことが判明している国です。</t>
  </si>
  <si>
    <t>A lista de mercadorias e respetivos países de origem inclui mercadorias que se sabe serem produzidas com recurso a trabalho infantil ou trabalho forçado OU produzidas com a contribuição de trabalho infantil ou trabalho forçado em violação das normas internacionais, de acordo com a «2022 List of Goods Produced by Child Labor or Forced Labor» do US Department of Labor's Bureau of International Labor Affairs (ILAB) (atualizada semestralmente), a «List of Products Produced by Forced or Indentured Child Labor» (atualizada conforme necessário) e os organismos responsáveis pela aplicação da legislação.</t>
  </si>
  <si>
    <t>Vermittlungsgebühren für die Einstellung von Arbeitnehmern oder potenziellen Arbeitnehmern, gemäß der Definition im Glossar, zu erheben? Bitte beachten Sie: Sie müssen die Definition von Vermittlungsgebühr lesen, um diese Frage korrekt zu beantworten.</t>
  </si>
  <si>
    <t xml:space="preserve">Use this tab to select the source countries/jurisdictions in which your organization produces and/or sources the good(s) covered by this Declaration. </t>
  </si>
  <si>
    <t>Utilisez cet onglet pour sélectionner les pays/juridictions sources dans lesquels votre organisation produit et/ou s’approvisionne en produits couverts par la présente Déclaration.</t>
  </si>
  <si>
    <t>Utilice esta pestaña para seleccionar los países/jurisdicciones de origen en los que su organización produce y/o se abastece de los bienes cubiertos por esta Declaración.</t>
  </si>
  <si>
    <t>Verwenden Sie diese Registerkarte, um die Quellländer/Gerichtsbarkeiten auszuwählen, in denen Ihre Organisation die von dieser Erklärung abgedeckte(n) Ware(n) herstellt und/oder bezieht.</t>
  </si>
  <si>
    <t>使用此选项卡可以选择贵组织生产和/或采购本声明所涵盖的商品的来源国家/司法管辖区。</t>
  </si>
  <si>
    <t>このタブでは、貴社が本宣言の対象となる物品を生産または調達する原産国/管轄区域を選択します。</t>
  </si>
  <si>
    <t>Use esta guia para selecionar os países/jurisdições de origem nos quais sua organização produz e/ou fornece o(s) bem(ns) coberto(s) por esta Declaração.</t>
  </si>
  <si>
    <t>Does your organization produce and/or source (directly or indirectly) the good(s) covered by this Declaration in any of the source countries/jurisdictions listed in the 'Source Countries tab'? Please select all countries/jurisdictions that apply on the 'Source Countries tab'.</t>
  </si>
  <si>
    <t>Use this tab to select the source countries/jurisdictions in which your organization produces and/or sources the good(s) covered by this Declaration</t>
  </si>
  <si>
    <t>Utilisez cet onglet pour sélectionner les pays/juridictions sources dans lesquels votre organisation produit et/ou s'approvisionne en produit(s) couvert(s) par la présente Déclaration.</t>
  </si>
  <si>
    <t>Use esta pestaña para seleccionar los países/jurisdicciones de origen en los cuales su organización produce y/o suministra los productos objeto de esta declaración.</t>
  </si>
  <si>
    <t>Verwenden Sie diese Registerkarte, um die Herkunftsländer/Gerichtsbarkeiten auszuwählen, in denen Ihr Unternehmen die von dieser Erklärung betroffenen Waren herstellt und/oder bezieht.</t>
  </si>
  <si>
    <t>使用此选项卡选择贵公司在哪些来源国/地区生产和/或采购本声明所涵盖的商品。</t>
  </si>
  <si>
    <t>このタブを使用して、貴社が、本開示の対象となる物品をどの供給国/管轄区域で生産、調達しているかを選択してください。</t>
  </si>
  <si>
    <t>Utilize este separador para selecionar os países/jurisdições de origem nos quais a sua organização produz e/ou adquire a(s) mercadoria(s) abrangidas por esta declaração.</t>
  </si>
  <si>
    <t>Votre organisation produit-elle et/ou se s'approvisionne-t-elle (directement ou indirectement) le(s) produits(s) couvert(s) par la présente Déclaration dans l'un(e) des pays/juridictions listé(e)s dans l'onglet « Pays sources » ? Veuillez sélectionner tous(tes) les pays/juridictions concerné(e)s dans l'onglet « Pays source ».</t>
  </si>
  <si>
    <t>¿Su organización produce y/o suministra (directa o indirectamente) los productos objeto de esta declaración en alguno de los países/jurisdicciones de origen que se incluyen en la lista de la pestaña "Países de origen"? Seleccione todos los países/jurisdicciones que correspondan en la pestaña "Países de origen".</t>
  </si>
  <si>
    <t>Produziert und/oder bezieht Ihr Unternehmen die Ware(n), auf die sich diese Erklärung bezieht, direkt oder indirekt in einem/einer der in der Registerkarte „Herkunftsländer“ aufgeführten Herkunftsländer/Gerichtsbarkeiten? Bitte wählen Sie auf der Registerkarte „Herkunftsländer“ alle zutreffenden Länder/Gerichtsbarkeiten aus.</t>
  </si>
  <si>
    <t>贵公司是否在“来源国选项卡”中列出的任何来源国/地区（直接或间接地）生产和/或采购本声明所涵盖的商品？请在“来源国选项卡”中选择所有适用的国家/地区。</t>
  </si>
  <si>
    <t>貴社は、「供給国」タブにリストされている供給国/管轄区域のいずれかで、この宣言の対象となる商品を生産および/または供給していますか? 「供給国タブ」で該当する国/管轄区域をすべて選択してください。</t>
  </si>
  <si>
    <t>A sua organização produz e/ou adquire (direta ou indiretamente) a(s) mercadoria(s) abrangida(s) por esta declaração em algum dos países/jurisdições de origem listados no separador «Países de origem»? Selecione todos os países/jurisdições aplicáveis no separador «Países de origem».</t>
  </si>
  <si>
    <t>Countries/Jurisdictions</t>
  </si>
  <si>
    <t>Pays/Juridictions</t>
  </si>
  <si>
    <t>Países/Jurisdicciones</t>
  </si>
  <si>
    <t>Länder/Gerichtsbarkeiten</t>
  </si>
  <si>
    <t>国/管轄地域</t>
  </si>
  <si>
    <t>Países/jurisdições</t>
  </si>
  <si>
    <t>Indique em quais destes países/jurisdições de origem a sua organização produz e/ou adquire a(s) mercadoria(s) abrangida(s) por esta declaração. «Aquisição» refere-se ao local no qual a mercadoria é minerada, produzida ou fabricada. Este difere, muitas vezes, do local onde é comprada. A lista de mercadorias e respetivos países/jurisdições de origem inclui mercadorias que se sabe serem produzidas com recurso a trabalho infantil ou trabalho forçado OU produzidas com a contribuição de trabalho infantil ou trabalho forçado em violação das normas internacionais, de acordo com a «2022 List of Goods Produced by Child Labor or Forced Labor» (atualizada semestralmente) do US Department of Labor's Bureau of International Labor Affairs (ILAB) e a «List of Products Produced by Forced or Indentured Child Labor» (atualizada conforme necessário) e os organismos responsáveis pela aplicação da legislação.</t>
  </si>
  <si>
    <t>貴社が、本開示の対象となる物品をどの供給国で生産、調達しているかを教えてください。調達先とは、その物品が採掘、栽培、製造された場所を指します。これはしばしば、その物品が購入される場所とは異なります。この物品とその供給国/管轄区域のリストは、米国労働省国際労働局（ILAB）の「児童労働または強制労働によって生産される物品の2022年版リスト（隔年更新）」および「強制・年季奉公児童労働によって生産される製品のリスト（随時更新）」に従って、国際基準に違反して児童労働または強制労働によって生産されているとわかっているものです。</t>
  </si>
  <si>
    <t>请说明贵公司在哪些来源国/地区生产和/或采购本声明所涵盖的商品。来源地指的是商品被开采、种植或制造的地方。它通常有别于商品被购买的地方。根据美国劳工部国际劳工事务局（ILAB）《2022 年童工或强迫劳动生产的商品清单》（每两年更新一次）、《强迫或契约童工生产的商品清单》（根据需要更新）以及执法机构的判定，所列出的商品（及其来源国/地区）是那些已知的、违反国际标准的、由童工或强迫劳动所生产的或者由童工或强迫劳动参与生产的产品。</t>
  </si>
  <si>
    <t>Bitte geben Sie an, in welchem/welcher dieser Herkunftsländer/Gerichtsbarkeiten Ihr Unternehmen die Waren, die unter diese Erklärung fallen, produziert und/oder beschafft. Beschaffung bezieht sich auf den Ort, an dem die Ware abgebaut, angebaut oder hergestellt wird. Dieser unterscheidet sich oft von dem Ort, an dem die Ware erworben wird. Die Liste der Waren und ihrer Herkunftsländer/Gerichtsbarkeiten enthält alle Waren, von denen bekannt ist, dass sie durch Kinderarbeit oder Zwangsarbeit unter Verletzung internationaler Standards hergestellt werden, gemäß der 2022 List of Goods Produced by Child Labor or Forced Labor (halbjährlich aktualisiert) des Bureau of International Labor Affairs (ILAB) des US-Arbeitsministeriums sowie der List of Products Produced by Forced or Indentured Child Labor (nach Bedarf aktualisiert).</t>
  </si>
  <si>
    <t>Indique en cuáles de estos países/jurisdicciones de origen su organización produce y/o suministra los productos objeto de esta declaración. El suministro se refiere a la ubicación en la cual el producto se extrae, cultiva o fabrica. Esta ubicación suele ser diferente de la ubicación en la que el producto se adquiere. La lista de productos y sus países/jurisdicciones de origen incluye a aquellos donde se sabe que la producción se hace con trabajo infantil o trabajo forzoso, O BIEN con insumos de mano de obra infantil o trabajo forzoso, en violación de las reglas internacionales según la Lista 2022 de bienes que se consideran producidos mediante trabajos forzozos o trabajo infantil de la Dirección de Asuntos Laborales Internacionales (ILAB) del Ministerio de Trabajo de los Estados Unidos (se actualiza de forma bienal), la Lista de bienes producidos con trabajo infantil forzoso o bajo contrato (actualizada según se requiere) y los organismos de control.</t>
  </si>
  <si>
    <t>Veuillez indiquer dans quel(s) pays/juridictions source(s) votre organisation s'approvisionne en produit(s) couvert(s) par la présente Déclaration. L'approvisionnement fait référence à l'endroit où le produit est extrait, cultivé ou fabriqué. Ce lieu diffère souvent de celui où le produit est acheté. La liste des produits et de leurs pays d'origine sont ceux dont on sait qu'ils sont produits par le travail des enfants ou le travail forcé OU produits avec la contribution des enfants ou du travail forcé en violation des normes internationales conformément à la liste 2022 des produits fabriqués par le travail des enfants ou le travail forcé (mise à jour semestrielle) et à la liste des produits fabriqués par le travail forcé ou sous contrat des enfants (mise à jour selon les besoins) du Bureau of International Labor Affairs (ILAB) du ministère américain du travail, et les organismes chargés de l'application de la loi.</t>
  </si>
  <si>
    <t>Please indicate in which of these source countries/jurisdictions your organization produces and/or sources the good(s) covered by this Declaration. Sourcing refers to the location in which the good is mined, grown or manufactured. This often differs from the location in which the good is purchased. The list of goods and their source countries/jurisdictions are those known to be produced by child labor or forced labor OR produced with inputs with child labor or forced labor in violation of international standards according to the US Department of Labor's Bureau of International Labor Affairs (ILAB) 2022 List of Goods Produced by Child Labor or Forced Labor (updated biannually), List of Products Produced by Forced or Indentured Child Labor (updated as needed), and enforcement bodies.</t>
  </si>
  <si>
    <t>Worker: A person who performs work, including seasonal, contract and other temporary labour. Employees, apprentices and independent contractors are considered workers.</t>
  </si>
  <si>
    <t>Travailleur : personne qui effectue un travail, qu’il s’agisse d’un travail saisonnier, contractuel ou temporaire. Les salariés, les apprentis et les entrepreneurs indépendants sont considérés comme des travailleurs.</t>
  </si>
  <si>
    <t>Trabajador: La persona que realiza un trabajo, incluido el trabajo estacional, por contrato u otro trabajo temporal. Se considera trabajadores a empleados, aprendices y contratistas independientes.</t>
  </si>
  <si>
    <t>Arbeitnehmer: Eine Person, die eine Arbeit verrichtet, einschließlich Saison-, Vertrags- und sonstiger Zeitarbeit. Angestellte, Auszubildende und selbständige Unternehmer gelten als Arbeitnehmer.</t>
  </si>
  <si>
    <t>工人：开展工作的人员，包括季节工、合同工和其他临时工。雇员、学徒和独立承包商均视为工人。</t>
  </si>
  <si>
    <t>労働者: 季節労働、契約労働、その他の臨時労働を含む仕事を行う人。 従業員、見習い、および独立請負業者は労働者とみなされます。</t>
  </si>
  <si>
    <t>Trabalhador: uma pessoa que realiza trabalho, incluindo sazonal, mão de obra contratada e outra mão de obra temporária. Funcionários, aprendizes e empreiteiros independentes são considerados trabalhadores.</t>
  </si>
  <si>
    <t>Debt bondage, in accordance with the United Nations (UN) 1956 Supplementary Convention on the Abolition of Slavery Convention, is the status or condition arising from a pledge by a debtor of his or her personal services or of those of a person under his or her control as security for a debt, if the value of those services as reasonably assessed is not applied towards the liquidation of the debt or the length and nature of those services are not respectively limited and defined. In debt bondage, victims are tricked into working for little or no money to repay a debt. They may remain trapped in this situation indefinitely or for long periods. For instance, low wage migrant workers are frequently expected to pay fees to agencies and brokers for recruitment to jobs abroad. Often these fees can amount to large sums that require workers to take out loans with high rates of interest. This can result in a situation whereby a person works for little to no pay until the debt is repaid and they are unable to leave the employment due to that debt.</t>
  </si>
  <si>
    <t>La servitude pour dettes, conformément à la Convention complémentaire de 1956 relative à l'abolition de l'esclavage des Nations Unies (ONU), est le statut ou la condition découlant d'un engagement par un débiteur de ses services personnels ou de ceux d'une personne sous son autorité à titre de garantie d'une dette, si la valeur de ces services, selon une évaluation raisonnable, n'est pas appliquée à la liquidation de la dette ou si la durée et la nature de ces services ne sont pas respectivement limitées et définies. Dans le cadre de la servitude pour dettes, les victimes travaillent pour peu d’argent, voire gratuitement, en vue de rembourser une dette. Cette situation piège peut durer indéfiniment ou durant de très longues périodes. Par exemple, les travailleurs migrants représentant une main-d’œuvre pas chère doivent souvent payer des frais à des agences ou autres intermédiaires pour les avoir aidés à être recrutés à l'étranger. Ces sommes, souvent importantes, les obligent à contracter des prêts à des taux d'intérêt élevés. En résulte un travailleur amené à travailler pour un salaire faible, voire nul, et ce jusqu'à ce que sa dette soit remboursée. Cette dette empêche le travailleur de quitter son emploi.</t>
  </si>
  <si>
    <t>La "Servidumbre por deudas", de acuerdo con la Convención suplementaria sobre la abolición de la esclavitud de las Naciones Unidas (ONU) de 1956, es el estado o condición derivada de un compromiso por deuda de los servicios de una persona o de una persona bajo su control como garantía por una deuda, si el valor de estos servicios evaluados de forma razonable no se aplica a favor de la liquidación de la deuda o la duración y naturaleza de esos servicios no está respectivamente limitados y definidos. En la servidumbre por deudas, las víctimas son engañadas para trabajar por poco o ningún salario a fin de cancelar una deuda. Quedan atrapadas en esta situación de forma indefinida o por periodos prolongados. Por ejemplo, es frecuente que los trabajadores inmigrantes escasamente remunerados tengan que pagar sumas de dinero a agencias o intermediarios por la contratación laboral en el extranjero. A menudo, estas sumas pueden alcanzar grande importes que requieren que los trabajadores pidan préstamos con altas tasas de interés. Esto puede derivar en una situación en la que una persona trabaje por poco o ningún salario hasta que se cancele la deuda, sin posibilidad de dejar el trabajo debido a esa deuda.</t>
  </si>
  <si>
    <t>Schuldknechtschaft laut der „Supplementary Convention on the Abolition of Slavery Convention“ (Zusätzliche Konvention zur Abschaffung von Sklaverei) der Vereinten Nationen (UN) von 1956 ist der Status oder Zustand, die sich aus einer Verpfändung des persönlichen Dienstes eines Schuldners oder einer Person unter seiner/ihrer Kontrolle als Sicherheit für eine Schuld ergibt, wenn der auf angemessene Weise beurteilte Wert dieser Dienste nicht zur Tilgung der Schuld angewandt wird oder die Länge und Art dieser Dienste nicht jeweils zeitlich begrenzt und definiert sind. In Schuldknechtschaft werden die Opfer dazu gebracht, für wenig oder gar kein Geld zu arbeiten, um eine Schuld zurückzuzahlen. Sie können auf unbestimmte Zeit oder über lange Zeiträume in dieser Situation gefangen bleiben. So wird beispielsweise von Niedriglohn-Wanderarbeitern häufig erwartet, dass sie für die Vermittlung von Arbeitsplätzen im Ausland Gebühren an Agenturen und Makler zahlen. Diese Gebühren können sich oft auf hohe Summen belaufen, sodass die Arbeitnehmer Kredite mit hohen Zinssätzen aufnehmen müssen. Dies kann dazu führen, dass eine Person für wenig oder gar kein Geld arbeitet, bis die Schulden zurückgezahlt sind, und dass die Person das Arbeitsverhältnis aufgrund dieser Schulden nicht beenden kann.</t>
  </si>
  <si>
    <t>根据联合国1956年《废除奴隶制公约补充公约》定义，债务奴是由债务人以个人服务或其控制下的人的服务作为保证，服务未进行合理估价用于清偿债务，或服务的长度和性质未经限制和界定而产生的状态或状况。 在债役中，受害者被骗去工作，却只能得到很低的工资甚至没有工资，以此来偿还债务。他们可能会无限期或长期陷入这种情况。例如，外来劳工工资很低，却经常需要向中介机构和经纪人支付费用，以获得国外的工作。这些费用往往数额巨大，需要工人申请高息贷款。这可能会导致以下情况，即一个人在偿清债务前工资非常低，甚至没有工资，并且由于欠债而无法辞职。</t>
  </si>
  <si>
    <t>国際連合（UN）1956年奴隷制度廃止補足条約による債務奴隷とは、負債の担保として、債務者本人または債務者が管理する者による個人的なサービスを債務者が誓約し、適度に査定されたこのようなサービスの価値が負債の清算に適用されなかったり、そのようなサービスの期間や性質が制限、定義されない場合に生じする身分または状態です。 借金による束縛では、被害者は騙されて働き、借金を返済するためのお金はほとんど、あるいはまったく得られません。いつまでも、あるいは長期間、このような状況に置かれることもあります。例えば、低賃金で働く移民労働者は、海外就職の斡旋業者やブローカーに手数料を払わされることがよくあります。多くの場合、このような手数料は、労働者が高金利のローンを組まなければならないほど高額になります。 その結果、借金が返済されるまでほとんど無給で働くことになり、その借金のために仕事を辞めることができないという状況が生じる場合があります。</t>
  </si>
  <si>
    <t>A servidão por dívidas, de acordo com a Convenção Suplementar sobre a Abolição da Escravatura de 1956 da Organização das Nações Unidas (ONU), é o estado ou condição decorrente de um compromisso assumido por um devedor de prestar os seus serviços pessoais, ou os serviços de uma pessoa sob o seu controlo, como garantia de pagamento de uma dívida, se o valor desses serviços, de acordo com uma avaliação razoável, não for aplicado no sentido de liquidar a dívida e a duração e natureza desses serviços não estiverem respetivamente limitadas e definidas. Na servidão por dívidas, as vítimas são persuadidas a trabalhar em troca de pouco ou nenhum dinheiro, para saldarem uma dívida. Podem ser mantidas nesta situação indefinidamente ou por longos períodos de tempo. Por exemplo, os trabalhadores migrantes que recebem baixos salários têm, frequentemente, de pagar taxas a agências e intermediários que os recrutam para trabalhos no estrangeiro. Muitas vezes, estas taxas atingem montantes muito elevados, que exigem que os trabalhadores contraiam empréstimos com altas taxas de juros. Isto pode resultar numa situação na qual uma pessoa trabalha em troco de pouco ou nenhum dinheiro até pagar o empréstimo, e se veja impossibilitada de deixar o emprego devido a essa dívida.</t>
  </si>
  <si>
    <t>Recruitment fees, in accordance with Guidance issued by the International Labour Organization, is any fees or costs incurred in the recruitment process in order for workers to secure employment or placement, regardless of the manner, timing or location of their imposition or collection. https://publications.iom.int/system/files/pdf/MWG-Tool-3-%20guidance-notes_0.pdf</t>
  </si>
  <si>
    <t>Les frais de recrutement, conformément aux orientations publiées par l'Organisation internationale du travail, sont tous les frais ou coûts encourus dans le processus de recrutement afin que les travailleurs obtiennent un emploi ou un placement, indépendamment de la manière, du moment ou du lieu de leur imposition ou de leur perception. https://publications.iom.int/system/files/pdf/MWG-Tool-3-%20guidance-notes_0.pdf</t>
  </si>
  <si>
    <t>Las comisiones de reclutamiento, de acuerdo con las directrices emitidas por la Organización Internacional del Trabajo, son cualquier tasa o coste en el que se incurra en el proceso de selección de personal a fin de que los trabajadores consigan un empleo o asignación, independientemente del modo, el momento o la ubicación de su imposición o cobro.   https://publications.iom.int/system/files/pdf/MWG-Tool-3-%20guidance-notes_0.pdf</t>
  </si>
  <si>
    <t>Vermittlungsgebühr gemäß den von der ILO (International Labour Organization) herausgegebenen Leitlinien sind alle Gebühren oder Kosten, die im Rahmen des Rekrutierungsverfahrens anfallen, um Arbeitnehmern die Möglichkeit zu geben, eine Beschäftigung oder eine Anstellung zu erhalten, unabhängig von der Art, dem Zeitpunkt oder dem Ort ihrer Auferlegung oder Einziehung.   https://publications.iom.int/system/files/pdf/MWG-Tool-3-%20guidance-notes_0.pdf</t>
  </si>
  <si>
    <t>根据国际劳工组织发布的指南，招聘费用指的是在招聘流程中为确保员工就业或安置而产生的任何费用或成本，无论其形式、征收或缴纳的时间或地点。   https://publications.iom.int/system/files/pdf/MWG-Tool-3-%20guidance-notes_0.pdf</t>
  </si>
  <si>
    <t>就職斡旋料とは、国際労働機関のガイダンスに基づき、その徴収方法、時期、場所を問わず、労働者が雇用または派遣を確保するために就職斡旋・人材紹介プロセスで発生するあらゆる手数料または費用を指します。  https://publications.iom.int/system/files/pdf/MWG-Tool-3-%20guidance-notes_0.pdf</t>
  </si>
  <si>
    <t>«Taxas de recrutamento», de acordo com as orientações emitidas pela Organização Mundial do Trabalho, são quaisquer taxas ou custos incorridos no processo de recrutamento para que o trabalhador consiga garantir o emprego ou colocação, independentemente da forma, momento ou local de imposição ou cobrança das mesmas.  https://publications.iom.int/system/files/pdf/MWG-Tool-3-%20guidance-notes_0.pdf</t>
  </si>
  <si>
    <t>Remedy</t>
  </si>
  <si>
    <t>This is the process of providing remedy or remediation for a negative human rights impact, where the outcome makes good the damage suffered by the individual, workforce or community. From a business perspective, these outcomes may take a range of forms such as apologies, restitution, rehabilitation, financial or non-financial compensation, fines, prosecutions, as well as guarantees of non-repetition.</t>
  </si>
  <si>
    <t>la procédure de réparation ou de remédiation d'un impact négatif sur les droits de l'homme vise à réparer le préjudice subi par la victime (individu, main-d'œuvre ou communauté). Dans le cadre des activités d’une entreprise, ces « réparations » peuvent prendre diverses formes : excuses, restitution, réhabilitation, compensation financière ou non financière, sanctions, poursuites, ou encore garanties de non-récidive.</t>
  </si>
  <si>
    <t>Este es el proceso de proporcionar reparación o remedio a un impacto negativo relacionado con los derechos humanos, donde el resultado repara los daños sufridos por la persona, plantilla o comunidad. Desde una perspectiva empresarial, estos resultados pueden asumir diferentes formas como disculpas, restitución, rehabilitación, compensación financiera o no financiera, multas, procesamiento penal, así como garantías de no repetición.</t>
  </si>
  <si>
    <t>Dies ist der Prozess der Abhilfe oder Wiedergutmachung für eine negative Auswirkung auf die Menschenrechte, wobei das Ergebnis den Schaden für den Einzelnen, die Belegschaft oder die Gemeinschaft wiedergutmacht. Aus Unternehmenssicht können diese Ergebnisse eine Reihe von Formen annehmen, beispielsweise Entschuldigung, Wiedergutmachung, Rehabilitation, finanzielle oder nichtfinanzielle Entschädigung, Geldstrafen, strafrechtliche Verfolgung sowie Garantien der Nichtwiederholung.</t>
  </si>
  <si>
    <t>这是针对已产生的负面人权影响提供补救或纠正措施的过程，其结果可以弥补个人、劳动力或社区所遭受的损害。从企业的角度来看，该等弥补可能采取多种形式，如道歉、归还物件、协助康复、经济或非经济补偿、罚款、起诉以及保证不再发生。</t>
  </si>
  <si>
    <t>これは、人権に関わる負の影響に対して、救済または是正を行うプロセスであり、結果として、個人、労働力、または地域社会が被った損害が改善されます。ビジネスの観点から見ると、これらの結果とは、謝罪、賠償、復旧、金銭的または非金銭的補償、罰金、訴追、再発防止の保証など、さまざまな形をとります。</t>
  </si>
  <si>
    <t>este é o processo de solucionar ou corrigir um impacto negativo sobre os direitos humanos, cujos desfechos compensem os danos sofridos pelo indivíduo, mão de obra ou comunidade. Do ponto de vista empresarial, estes desfechos podem assumir uma variedade de formas, como pedidos de desculpa, restituição de valores, ações de reabilitação, compensação financeira ou de outro tipo, aplicação de coimas ou instauração de processos judiciais, bem como garantias de não repetição.</t>
  </si>
  <si>
    <t>Réparation </t>
  </si>
  <si>
    <t>Reparación</t>
  </si>
  <si>
    <t>Abhilfe</t>
  </si>
  <si>
    <t>补救措施</t>
  </si>
  <si>
    <t>対策</t>
  </si>
  <si>
    <t>Solução</t>
  </si>
  <si>
    <t>Grievance mechanism</t>
  </si>
  <si>
    <t>Mécanisme de réclamation</t>
  </si>
  <si>
    <t>Mecanismo de reclamación</t>
  </si>
  <si>
    <t>Beschwerdemechanismus</t>
  </si>
  <si>
    <t>申诉机制</t>
  </si>
  <si>
    <t>苦情処理メカニズム</t>
  </si>
  <si>
    <t>Mecanismo de denúncia</t>
  </si>
  <si>
    <t>The term grievance mechanism describes the process through which complaints concerning business-related human rights abuse can be raised and remedy can be sought. The aim of grievance mechanisms is to provide actual or potential victims of adverse human rights impacts with an easy and accessible way to report risks and obtain remedy.</t>
  </si>
  <si>
    <t>il s’agit du processus par lequel les plaintes en matière de violation des droits de l'homme en lien avec les activités d’une entreprise sont déposées. Une réparation peut être demandée. L'objectif est ici de fournir aux victimes, réelles ou potentielles, d'impacts négatifs sur les droits de l'homme un moyen facile de dénoncer des risques et d'obtenir réparation.</t>
  </si>
  <si>
    <t>El término mecanismo de reclamación describe el proceso a través del cual se pueden plantear las reclamaciones relativas a los abusos contra los derechos humanos en la empresa, en aras de procurar una reparación. El objetivo de los mecanismos de reclamación es ofrecer a las víctimas reales o potenciales de los efectos negativos en los derechos humanos, una forma sencilla y accesible de informar de los riesgos y obtener reparación.</t>
  </si>
  <si>
    <t>Der Begriff Beschwerdemechanismus beschreibt das Verfahren, durch das Beschwerden über Menschenrechtsverletzungen im Zusammenhang mit einem Unternehmen vorgebracht werden und Abhilfe geschaffen werden kann. Das Ziel von Beschwerdemechanismen ist es, tatsächlichen oder potenziellen Opfern von Menschenrechtsverletzungen eine einfache und zugängliche Möglichkeit zu bieten, Risiken zu melden und Abhilfe zu schaffen.</t>
  </si>
  <si>
    <t>申诉机制一词描述了对与企业相关的侵犯人权行为进行投诉并寻求补救的过程。申诉机制的目的是为受到人权侵犯不利影`响的实际或潜在受害者提供一种简单易行的方式来报告风险并获得补救。</t>
  </si>
  <si>
    <t>苦情処理メカニズム（grievance mechanism）という用語は、ビジネスに関連した人権侵害に関する苦情を提起し、救済を求めることができるプロセスを表します。苦情処理メカニズムの目的は、人権への悪影響の実際の被害者または潜在的な被害者に、リスクを報告し救済を得るための簡単で利用しやすい方法を提供することです。</t>
  </si>
  <si>
    <t>o termo «mecanismo de denúncia» descreve o processo através do qual podem ser apresentadas queixas relativas aos direitos humanos no contexto empresarial, e podem ser procuradas soluções para tais situações. O objetivo dos mecanismos de denúncia é proporcionar às reais ou potenciais vítimas de efeitos adversos sobre os direitos humanos uma forma fácil e acessível de comunicar riscos e obter soluções.</t>
  </si>
  <si>
    <t>Les organisations, comme votre client, sont confrontées à des exigences réglementaires croissantes et à la pression de traiter leurs impacts potentiels sur l'esclavage, la traite des êtres humains et le travail des enfants. Elles réagissent en prenant des mesures proactives pour collecter des données auprès de leurs fournisseurs, comme vous, afin de mieux cibler et hiérarchiser leurs actions d'atténuation des risques. Le présent formulaire répond aux besoins de toutes les organisations, indépendamment de leur taille ou de leur localisation géographique. Même si vous disposez d’une petite entreprise et que vous exercez sur un territoire aux lois les plus strictes, vous jouez un rôle important dans l'identification, la prévention et l'atténuation du risque d'esclavage moderne, tant dans vos opérations, que votre chaîne d'approvisionnement ou votre secteur. Les principes directeurs des Nations unies stipulent explicitement que l’obligation de respecter les droits de l'homme s'applique à toutes les organisations, indépendamment de leur taille, de leur secteur d’activité, de leur cadre opérationnel et de leur structure de propriété. »</t>
  </si>
  <si>
    <t>Organizaciones como la de su cliente enfrentan requisitos y presiones regulatorios cada vez más exigentes para abordar el impacto potencial de la esclavitud, el tráfico de seres humanos y el trabajo infantil. Responden a través de medidas proactivas para la recogidas de datos de proveedores como usted, a fin de mejorar y priorizar sus acciones de mitigación de riesgos. Este formulario es importante, sea cual sea el tamaño o la ubicación de su organización. Incluso si su organización es relativamente pequeña o se encuentra ubicada en una jurisdicción con leyes rigurosas, usted sigue teniendo un papel importante en la identificación, prevención y mitigación de la esclavitud moderna en sus operaciones, cadena de suministro y sector. Los Principios Rectores de Naciones Unidas establecen explícitamente que la responsabilidad de respetar los derechos humanos se aplica a todas las empresas, independientemente de su tamaño, sector, contexto operativo, propiedad o estructura".</t>
  </si>
  <si>
    <t>Organizations, like your customer, are facing increasing regulatory requirements and pressure to address their potential slavery, human trafficking and child labour impacts. They are responding by taking proactive measures to collect data from their suppliers, like you, to better target and prioritize their risk mitigation actions. This form is relevant, whatever your organization's size or location. Even if you are a relatively small organization, or you are located in a jurisdiction with strong laws, you still have an important role to play in identifying, preventing and mitigating modern slavery risk in your operations, supply chain and sector. The UN Guiding Principles explicitly state that the responsibility to respect human rights applies to all businesses, regardless of their size, sector, operational context, ownership and structure."</t>
  </si>
  <si>
    <t>Organisationen wie Ihr Kunde sehen sich mit zunehmenden gesetzlichen Anforderungen und dem Druck konfrontiert, sich mit den möglichen Auswirkungen von Sklaverei, Menschenhandel und Kinderarbeit auseinanderzusetzen. Sie reagieren darauf, indem sie proaktive Maßnahmen ergreifen, um Daten von ihren Lieferanten wie Ihnen zu erheben, damit sie ihre Maßnahmen zur Risikominderung gezielter ausrichten und nach Prioritäten ordnen können.  Dieses Formular ist unabhängig von Größe und Standort Ihres Unternehmens relevant. Auch wenn Sie ein relativ kleines Unternehmen sind oder in einem Land mit strengen Gesetzen ansässig sind, spielen Sie eine wichtige Rolle bei der Erkennung, Verhinderung und Minderung des Risikos moderner Sklaverei in Ihrem Betrieb, Ihrer Lieferkette und Ihrem Sektor. In den UN-Leitprinzipien heißt es ausdrücklich, dass die Verantwortung für die Achtung der Menschenrechte für alle Unternehmen gilt, unabhängig von ihrer Größe, ihrem Sektor, ihrem betrieblichen Kontext, ihren Eigentumsverhältnissen und ihrer Struktur.“</t>
  </si>
  <si>
    <t>各公司（如您的客户）在处理其可能造成的奴役、人口贩运和使用童工的影响方面正面临着越来越多的监管要求和压力。他们正在做出反应，采取积极的措施，从供应商处（如贵公司）收集数据，以更好地确定风险缓释行动的目标和优先级别。 无论贵公司的模或所在位置如何，此表格都与贵司有关。即使贵司是一个相对较小的公司，或者位于法律要求严格的地区，贵司仍然需要在识别、预防和减少运营、供应链和所属领域存在的现代奴役风险方面发挥重要作用。联合国《指导原则》明确指出，任何企业都需要承担尊重人权的责任，无论其规模、所属领域、运营背景、所有权和结构。”</t>
  </si>
  <si>
    <t>貴社の取引先のような企業は、奴隷、人身売買、児童労働の潜在的な影響に対処するために、規制上の要件や圧力の増加に直面しています。そのため、貴社のようなサプライヤーからデータを収集し、リスク軽減のための行動の目標を定め、優先順位をつけるという積極的な対応を行っています。このフォームは、規模や所在地に関係なく、すべての組織にとって重要なものです。比較的小規模な組織であっても、あるいは強力な法律を有する司法管轄区に所在する組織であっても、自社の業務、サプライチェーン、部門における現代の奴隷リスクの特定、防止、軽減において果たすべき重要な役割は変わりません。国連指導原則では、規模、部門、運営状況、所有権、構造にかかわらず、人権を尊重する責任はすべての企業に適用されると明確に述べられています。」</t>
  </si>
  <si>
    <t>As organizações, como é o caso do seu cliente, enfrentam um número crescente de requisitos regulamentares, bem como uma pressão cada vez maior, no sentido de combaterem o seu potencial impacto na escravatura, tráfico de seres humanos e trabalho infantil. Estão a reagir adotando medidas proativas, para recolher dados junto dos respetivos fornecedores, como é o caso da sua empresa, para melhor direcionarem e estabelecer prioridades nas suas ações de mitigação dos riscos. Este formulário é relevante, seja qual for a dimensão e localização da sua organização. Mesmo uma organização relativamente pequena, ou que esteja localizada numa jurisdição onde vigore legislação rigorosa, continua a ter um papel importante na identificação, prevenção e mitigação do risco de escravatura moderna nas vossas operações, cadeia logística e setor. Os Princípios Orientadores da ONU declaram explicitamente que a responsabilidade de respeitar os direitos humanos se aplica a todas as empresas, independentemente da sua dimensão, setor, contexto operacional, propriedade e estrutura.»</t>
  </si>
  <si>
    <r>
      <t xml:space="preserve">Instructions:
All yellow fields require a response unless otherwise noted. Gray fields do not require a response.
'Supporting Documentation Required' column = identifies the supporting documentation required to support your answer.
</t>
    </r>
    <r>
      <rPr>
        <b/>
        <sz val="11"/>
        <rFont val="Calibri"/>
        <family val="2"/>
      </rPr>
      <t>'URL or File' column = please choose whether you will provide a link or file to the required supporting documentation (where applicable).
'Insert URL to relevant document(s) or insert relevant file name(s)' column = please insert the direct URL to, or the file name(s) of, the documents supporting your answers wherever supporting documentation is required.</t>
    </r>
    <r>
      <rPr>
        <sz val="11"/>
        <rFont val="Calibri"/>
        <family val="2"/>
      </rPr>
      <t xml:space="preserve"> For files, please share the corresponding document(s) separately or insert them as objects. 
'Comments' column = please insert any comments, if desired. This field is optional.
'Goods of potential concern' field = identifies the goods covered by this declaration. This selection applies to the goods-specific questions in the STRT. The goods listed are goods that are known to be produced by child labor or forced labor in violation of international standards according to the US Department of Labor's Bureau of International Labor Affairs (ILAB). The 'goods of potential' is normally defined for you by your customer. Your customer may have asked you to declare good(s) that are not contained within your organization's product(s). In later questions in the STRT, you will have the opportunity to declare whether your organization's product(s) contain the good(s) under consideration. The 'goods of potential concern' can cover between zero and five goods.  Service providers and other users can select N/A for this section of the Declaration if none of the goods apply to them and their customer has not provided alternative instructions.
'Topics scope' field = identifies identifies the topics covered by this declaration. This selection applies to the topics-specific questions in the STRT. The 'topics scope' is normally defined for you by your customer. 
‘Regulatory scope’ field = identifies whether all applicable regulations are covered by this declaration. This selection impacts questions 9 and 10 in the STRT. The 'regulatory scope' is normally defined for you by your customer.</t>
    </r>
  </si>
  <si>
    <t>Red Dates</t>
  </si>
  <si>
    <t>Dattes rouges</t>
  </si>
  <si>
    <t>Dátiles rojos</t>
  </si>
  <si>
    <t>Rote Datteln</t>
  </si>
  <si>
    <t>红枣</t>
  </si>
  <si>
    <t>レッドデーツ</t>
  </si>
  <si>
    <t>Tâmaras vermelhas</t>
  </si>
  <si>
    <t>Vinyl</t>
  </si>
  <si>
    <t>Vinyle</t>
  </si>
  <si>
    <t>Vinilo</t>
  </si>
  <si>
    <t>乙烯基</t>
  </si>
  <si>
    <t>ビニール</t>
  </si>
  <si>
    <t>Vinil</t>
  </si>
  <si>
    <t>Tires</t>
  </si>
  <si>
    <t>Pneus</t>
  </si>
  <si>
    <t>Neumáticos</t>
  </si>
  <si>
    <t>Reifen</t>
  </si>
  <si>
    <t>轮胎</t>
  </si>
  <si>
    <t>タイヤ</t>
  </si>
  <si>
    <t>Steel</t>
  </si>
  <si>
    <t>Acier</t>
  </si>
  <si>
    <t>Acero</t>
  </si>
  <si>
    <t>Stahl</t>
  </si>
  <si>
    <t>钢材</t>
  </si>
  <si>
    <t>鉄鋼</t>
  </si>
  <si>
    <t>Aço</t>
  </si>
  <si>
    <t>Lead acid batteries</t>
  </si>
  <si>
    <t>Batteries au plomb</t>
  </si>
  <si>
    <t>Baterías de plomo-ácido</t>
  </si>
  <si>
    <t>Blei-Säure-Batterien</t>
  </si>
  <si>
    <t>铅酸电池</t>
  </si>
  <si>
    <t>鉛蓄電池</t>
  </si>
  <si>
    <t>Baterias de chumbo-ácido</t>
  </si>
  <si>
    <t>™2024</t>
  </si>
  <si>
    <t xml:space="preserve">此选项卡包含您必须完成并提交您客户的STRT调查问题，同时指出将与STRT一同提交的支持性文件。
“‘可能需要关注的商品’界定了本申报里包含的商品。此项的选择适用于 STRT 中与商品相关的问题。根据美国劳工部国际劳工事务局（ILAB）的规定，所列出的商品是由已知的童工或强迫劳工所生产的或者由童工或强迫劳工以违反国际标准的方式参与生产的商品。贵公司的产品可能不包含任何上述商品。‘可能需要关注的商品’通常是由您的客户为您定义的。您的客户可能是根据其供应链中最常见的高风险商品和/或其可追溯性工作的重点来进行的选择。您的客户可能要求您申报贵公司产品中未包含的商品。在 STRT 的后续问题中，您将有机会声明贵公司的产品中是否包含正在讨论的商品。‘可能需要关注的商品’可包含零到五种商品。如果超过五种商品，请使用一份新的 STRT 进行披露。对于服务提供商和其他用户来说，如果没有任何商品适用，并且客户也未能提供其他说明，那么可在申报的这一部分选择“不适用”。”
“主题范围”界定了本声明中涵盖的主题。该范围适用于 STRT 中与主题相关的问题。“主题范围”通常是由您的客户为您定义的。您的客户可能是根据其合规计划的核心内容来进行的选择。 </t>
  </si>
  <si>
    <t xml:space="preserve">このタブには、STRTサーベイの質問が記載されており、必ず回答して取引先に送信しなければなりません。このタブにはまた、STRTと共に提出しなければならない裏付け資料が指定されています。
「潜在的な懸念のある物品」は、本開示の対象となる物品を特定します。この選択は、STRTの物品固有の質問に適用されます。記載されている物品は、米国労働省国際労働局（ILAB）によると、児童労働または強制労働によって生産された、あるいは国際基準に違反して児童労働または強制労働を伴う材料を使用して生産されたことが判明している物品です。貴社の製品は、これらの物品を一切含んでいないかもしれません。「潜在的な懸念のある物品」は、通常、取引先によって定義されます。取引先は、自社のサプライチェーンで最も一般的な高リスク物品、トレーサビリティの取り組みの焦点に基づき、この選択を行った可能性があります。取引先は、貴社の製品に含まれていない物品を申告するよう依頼している場合があります。STRTの後の質問で、貴社の製品が検討中の物品を含んでいるかどうかを申告する機会があります。「潜在的な懸念のある物品」は0～5つの物品をカバーすることができます。6品目以上の場合は、2つ目のSTRTを使用して開示してください。サービスプロバイダやその他のユーザーは、どの物品も該当せず、取引先から代替の指示がない場合、開示のこのセクションで「該当なし」を選択することができます。
「トピックの対象範囲」は、本開示の対象となるトピックを特定します。この選択は、STRTのトピック固有の質問に適用されます。「トピックの対象範囲」は、通常、取引先によって定義されます。取引先は、自社のコンプライアンスプログラムの焦点に基づき、この選択を行った可能性があります。 
</t>
  </si>
  <si>
    <t xml:space="preserve">Este separador contém as perguntas do inquérito STRT que tem de responder e enviar para o seu cliente, e identifica a documentação de suporte necessária a ser enviada juntamente com o STRT.
«O item «mercadorias de potencial preocupação» identifica as mercadorias abrangidas por esta declaração. Esta seleção aplica-se a questões específicas das mercadorias no STRT. As mercadorias enumeradas são aquelas que se sabe serem produzidas com recurso a trabalho infantil ou trabalho forçado OU produzidas com a contribuição de trabalho infantil ou trabalho forçado em violação das normas internacionais, de acordo com o US Department of Labor's Bureau of International Labor Affairs (ILAB). O(s) produto(s) da sua organização pode(m) não conter nenhuma dessas mercadorias. Normalmente, o item «mercadorias de potencial preocupação» é definido para a sua empresa pelo seu cliente. O seu cliente pode ter feito esta seleção com base nas mercadorias de alto risco mais prevalentes na cadeia logística do mesmo, e/ou em função das iniciativas de rastreabilidade das mesmas. O seu cliente pode ter-lhe pedido para declarar mercadorias que não estão contidas no(s) produto(s) da sua organização. Em perguntas posteriores no STRT, terá a oportunidade de declarar se o(s) produto(s) da sua organização contém(êm) a(s) mercadoria(s) sob consideração. O item «mercadorias de potencial preocupação» pode abranger entre zero e cinco mercadorias. Para mais de cinco mercadorias, declare as mesmas utilizando um segundo STRT. Os prestadores de serviços e outros utilizadores podem selecionar «N/A» nesta secção da declaração se nenhuma das mercadorias se aplicar a eles e o respetivo cliente não tiver fornecido instruções alternativas.»
O «Âmbito de tópicos» identifica os tópicos abrangidos por esta declaração. Esta seleção aplica-se a questões específicas dos tópicos no STRT. Normalmente, o «Âmbito de tópicos» é definido para a sua empresa pelo seu cliente. O seu cliente pode ter feito esta seleção com base no programa de conformidade do mesmo. 
</t>
  </si>
  <si>
    <t xml:space="preserve">La STRT apoya a las empresas, tales como sus clientes, en sus esfuerzos de cumplimiento con todas las regulaciones de la cadena de suministro relacionadas con la esclavitud y el tráfico humano, tales como: 
 &gt;La Disposición definitiva de la Regulación Federal de Adquisiciones (FAR) de los EE. UU. sobre el Combate del tráfico humano (52.222-50)
 &gt;La Ley de Esclavitud Moderna del Reino Unido (Sección 54: Transparencia en las cadenas de suministro)
 &gt;La Ley de transparencia en cadenas de suministros de California (SB657)
 &gt;La Directiva de información no financiera de la UE
 &gt;La ley francesa "Loi relative au devoir de vigilance des societes meres et des entreprises doneuses d'ordre" (Loi 2017-399)
&gt;Ley de sanciones contra los adversarios de los Estados Unidos (CAATSA)
&gt;Ley de esclavitud moderna de Australia (Nº. 153, 2018)
&gt;Artículo 307 de la Ley Arancelaria de EE. UU. y leyes específicas regionales relacionadas
&gt;Ley de Aranceles Aduaneros de Canadá (N.º 9897.00.00)
&gt;Lieferkettensorgfaltspflichtengesetz (Ley alemana sobre las obligaciones corporativas de diligencia debida en las cadenas de suministro)
&gt;Åpenhetsloven (Ley de transparencia de Noruega)
&gt;Artículo 964 del Código de Obligaciones Suizo (Obligationenrecht) (Decreto de diligencia debida sobre el trabajo infantil y minerales en conflicto de Suiza)
&gt; Ley Canadiense para la Lucha contra el Trabajo Forzoso y el Trabajo Infantil en las Cadenas de Suministro
&gt; Reglamento contra el Trabajo Forzoso de México
También ayuda a que las organizaciones sean transparentes con relación a los indicadores internacionalmente aceptados sobre trabajo infantil y trabajo forzoso asociados con metodologías de elaboración de informes de sostenibilidad como, por ejemplo, Global Reporting Initiative (GRI) y el Consejo de Normas Internacionales de Contabilidad (SASB, por sus siglas en inglés).
</t>
  </si>
  <si>
    <t>Le document STRT soutient les entreprises, comme vos clients, dans leurs efforts de conformité aux principales réglementations relatives à l'esclavage et à la traite des êtres humains sur la chaîne d'approvisionnement, telles que 
 &gt;La règle finale de la Réglementation des Acquisitions Fédérales (FAR) (« Federal Acquisition Regulation ») des États-Unis sur la lutte contre la traite des personnes (52.222-50)
 &gt;La Loi britannique sur l'esclavage moderne (« UK Modern Slavery Act ») (Section 54 - Transparence dans les chaînes d'approvisionnement)
 &gt;La Loi sur la transparence des chaînes d'approvisionnement en Californie (« California Transparency in Supply Chains Act ») (SB657)
 &gt;Les directives européennes sur les rapports non financiers
 &gt;La Loi française relative au devoir de vigilance des sociétés mères et des entreprises donneuses d'ordre (Loi 2017-399)
&gt;Loi CAATSA (« Counter America's Adversaries Through Sanctions Act » ou « Contrer les ennemis des États-Unis par le biais des sanctions »)
&gt;Loi australienne sur l'esclavage moderne (« Australia Modern Slavery Act (No. 153, 2018) ») 
&gt;Section 307 de la loi sur les tarifs douaniers aux États-Unis et lois régionales spécifiques connexes
&gt;Loi canadienne sur le tarif des douanes (Canada Customs Tariff Act) (N° 9897.00.00)
&gt;Lieferkettensorgfaltspflichtengesetz (Loi allemande sur les obligations de diligence des entreprises dans les chaînes d'approvisionnement)
&gt;Åpenhetsloven (Loi norvégienne sur la transparence)
&gt;Article 964 du Code suisse des obligations (Obligationenrecht) (Ordonnance suisse sur le devoir de diligence concernant les minerais de conflit et le travail des enfants)                                                                                                                                            &gt; Loi sur la lutte contre le travail forcé et le travail des enfants dans les chaînes d'approvisionnement (Canada)
&gt; Réglementation sur le travail forcé (Mexique)
Ladite réglementation aide les organisations à communiquer sur les indicateurs de travail forcé et de travail des enfants tels qu’acceptés à l’échelle internationale en lien avec les cadres d'information sur le développement durable comme l’ESRS (Normes européennes d'information en matière de durabilité), la GRI (Initiative mondiale sur les rapports de performance) et le SASB (Conseil des normes comptables sur le développement durable).</t>
  </si>
  <si>
    <t>STRT支持像您客户一样的公司在所有主要供应链上遵守如下奴隶制做法和人口贩卖规定的努力：&gt;美国联邦采购条例（FAR）关于打击人口贩卖的最终规定（52.222-50）
&gt;英国现代奴隶制做法法案（第54节 - 供应链透明度）
&gt;加州供应链透明度法案（SB657）
&gt;欧盟非财务报告指令
&gt;法国母公司和承包公司尽职调查法（2017-399号法律）
&gt;《以制裁反击美国敌人法案》（CAATSA）
&gt;《澳大利亚现代奴隶制法案》（编号：153，2018年） 
&gt;《美国关税法》第 307 条及相关的特定地区法案
&gt;加拿大《海关关税法》（第 9897.00.00 条)
&gt;Lieferkettensorgfaltspflichtengesetz（《德国供应链中的公司尽职调查义务法》）
&gt;Åpenhetsloven（《挪威透明度法》）
&gt;《瑞士债务法》（Obligationenrecht）第 964 条 （《瑞士冲突矿产和童工尽职调查条例》）
它还有助于各公司披露与可持续性报告框架（如全球报告倡议组织（GRI）以及可持续会计准则委员会（SASB））相关的、国际公认的强迫劳动和使用童工的迹象。 
&gt; 加拿大《打击供应链中强迫劳动和童工法案》
 &gt; 墨西哥《强迫劳动法规》
它还帮助各公司披露与可持续发展报告框架相关的国际公认的强迫劳动和童工情况，如《欧洲可持续发展报告标准》（ESRS）、全球报告倡议组织（GRI）以及可持续发展会计准则委员会（SASB）。</t>
  </si>
  <si>
    <t>Die STRT unterstützt Unternehmen, wie Ihre Kunden, bei deren Konformitätsbemühungen im Rahmen aller wichtigen lieferkettenbezogenen Sklaverei- und Menschenhandelsvorschriften, wie z. B. 
 &gt;Die US-amerikanische Bundeserwerbsverordnung zur Bekämpfung des Menschenhandels (FAR; US Federal Acquisition Regulation Final Rule on Combating Trafficking in Persons) (52.222-50)
 &gt;Der britische Modern Slavery Act (Abschnitt 54 - Transparenz in Lieferketten)
 &gt;Der kalifornische Transparency in Supply Chains Act (SB657)
 &gt;Die EU-Richtlinie für die Berichterstattung über nichtfinanzielle Informationen
 &gt;Das französische Loi relative au devoir de vigilance des societes meres et des entreprises doneuses d'ordre (Loi 2017-399)&gt;Countering America's Adversaries Through Sanctions Act (CAATSA; Bekämpfung von Amerikas Gegnern durch das Sanktionsgesetz)
&gt;Der Australia Modern Slavery Act (Nr. 153, 2018)
&gt;Abschnitt 307 des US-Tarifgesetzes und zugehörige regionalspezifische Gesetze
&gt;Kanadisches Zolltarifgesetz (Nr. 9897.00.00)
&gt;Lieferkettensorgfaltspflichtengesetz (deutsches Gesetz über die Sorgfaltspflichten von Unternehmen in Lieferketten)
&gt;Åpenhetsloven (norwegisches Transparenzgesetz)
&gt;Artikel 964 des Schweizerischen Obligationenrechts (Schweizerische Verordnung über die Sorgfaltspflichten bei Konfliktmineralien und Kinderarbeit)
&gt; Kanadas Gesetz zur Bekämpfung von Zwangs- und Kinderarbeit in Lieferketten (Fighting Against Forced Labour and Child Labour in Supply Chains Act)
&gt;Mexikos Zwangsarbeitsverordnung (Force Labour Regulation)
Es hilft Unternehmen auch, Angaben zu international anerkannten Indikatoren für Zwangs- und Kinderarbeit zu machen, die mit Rahmenwerken für die Nachhaltigkeitsberichterstattung wie den European Sustainability Reporting Standards (ESRS), der Global Reporting Initiative (GRI) und dem Sustainability Accounting Standards Board (SASB) verknüpft sind.</t>
  </si>
  <si>
    <t>STRTは、貴社の取引先のような企業の下記のサプライチェーン関連における奴隷・人身取引規制のコンプライアンスの取り組みを支援します。
 &gt;人身取引対策における米国連邦政府調達規則（FAR）最終規則（52.222-50）
 &gt;The United Kingdom Modern Slavery Act (Section 54 - Transparency in Supply Chains)（英国現代奴隷法第54条サプライチェーンにおける透明性）
 &gt;California Transparency in Supply Chains Act（カリフォルニア州サプライチェーン透明法）（SB657）
 &gt; EU Non-Financial Reporting Directive（非財務情報開示に関するEU指令）
 &gt;French Loi relative au devoir de vigilance des societes meres et des entreprises doneuses d'ordre (Loi 2017-399)
&gt;敵対者に対する制裁措置法（Countering America's Adversaries Through Sanctions Act、CAATSA）
&gt;オーストラリア現代奴隷法（2018年第153号）（Australia Modern Slavery Act (No. 153, 2018)）
&gt;米国関税法第307条および関連地域別法
&gt;カナダ関税法（第9897.00.00号）
&gt;Lieferkettensorgfaltspflichtengesetz（サプライチェーンにおける企業のデューデリジェンス義務に関するドイツ法）
&gt;Åpenhetsloven（ノルウェー透明性法）
&gt;スイス債権法（Obligationenrecht）第964条（スイス紛争鉱物・児童労働デューデリジェンス条例）
また、 GRI（Global Reporting Initiative、グローバル・リポーティング・イニシアティブ）やSASB（Sustainability Accounting Standards Board）などの持続可能性報告フレームワークと連携した国際的に認められた強制労働・児童労働指標に関する開示も支援するものです。 
&gt; カナダのサプライチェーンにおける強制労働と児童労働との闘いに関する法律
&gt; メキシコの強制労働規制
これはまた、欧州サステナビリティ報告基準（ESRS）、グローバル・レポーティング・イニシアチブ（GRI）、サステナビリティ会計基準委員会（SASB）などの持続可能性報告フレームワークに関連する国際的に認められた強制労働と児童労働の指標に関する開示を組織が行うのにも役立ちます。</t>
  </si>
  <si>
    <t>The STRT supports organizations, like your customers, with their compliance efforts under all major supply chain related slavery, human trafficking and child labour regulations, such as 
- The US Federal Acquisition Regulation (FAR) final rule on Combating Trafficking in Persons (52.222-50)
- The UK Modern Slavery Act (Section 54 - Transparency in Supply Chains)
- The California Transparency in Supply Chains Act (SB657)
- The EU Non-Financial Reporting Directive
- French Loi relative au devoir de vigilance des societes meres et des entreprises doneuses d'ordre (Loi 2017-399)
- Countering America's Adversaries Through Sanctions Act (CAATSA)
- The Australia Modern Slavery Act (No. 153, 2018)
- Section 307 of the US Tariff Act and related regional-specific Acts
- Canada Customs Tariff Act (No. 9897.00.00)
- Lieferkettensorgfaltspflichtengesetz (German Act on Corporate Due Diligence Obligations in Supply Chains)
- Åpenhetsloven (Norwegian Transparency Act)
- Article 964 of the Swiss Code of Obligations (Obligationenrecht) (Swiss Conflict Minerals and Child Labor Due Diligence Ordinance)
- Canada's Fighting Against Forced Labour and Child Labour in Supply Chains Act
- Mexico's Forced Labour Regulation
It also helps organizations make disclosures regarding internationally-accepted forced labour and child labour indicators linked to sustainability reporting frameworks such as the European Sustainability Reporting Standards (ESRS), Global Reporting Initiative (GRI) and Sustainability Accounting Standards Board (SASB).</t>
  </si>
  <si>
    <t>O STRT ajuda as empresas, como os seus clientes, nas suas iniciativas destinadas a dar cumprimento a todos os principais regulamentos relacionados com a escravatura e o tráfico de seres humanos nas respetivas cadeias logísticas, tais como: 
 &gt;A "US Federal Acquisition Regulation (FAR) final rule on Combating Trafficking in Persons" (Norma Final do Regulamento Federal de Aquisições dos EUA para o Combate ao Tráfico de Seres Humanos) (52.222-50);
 &gt;The "UK Modern Slavery Act" (Lei Sobre Escravatura Moderna do Reino Unido) (Secção 54 - Transparência nas Cadeias Logísticas);
 &gt;A "California Transparency in Supply Chains Act" (Lei do Estado da Califórnia sobre Transparência em Cadeias Logísticas) (SB657);
 &gt;A Diretiva da União Europeia Sobre Divulgação Não Financeira;
 &gt;A "French Loi relative au devoir de vigilance des societes meres et des entreprises doneuses d'ordre" (Lei francesa relativa ao dever de vigilância das sociedades-mãe e empresas subcontratantes) (lei 2017-399).
&gt;"Countering America's Adversaries Through Sanctions Act" (CAATSA) (Lei de Combate aos Adversários da América Através de Sanções)
&gt;O Australia Modern Slavery Act (N.º 153, 2018)
&gt;Secção 307 da US Tariff Act e leis relacionadas relativas a regiões específicas
&gt;Canada Customs Tariff Act (Lei Tarifária Aduaneira do Canadá) (N.º 9897.00.00)
&gt;Lieferkettensorgfaltspflichtengesetz (lei alemã sobre as obrigações de devidas diligências empresariais em cadeias logísticas)
&gt;Åpenhetsloven (lei norueguesa sobre transparência)
&gt;Artigo 964 do Código Suíço de Obrigações (Obligationenrecht) (regulamento suíço relativo a devidas diligências no respeitante a minerais oriundos de regiões em conflito e trabalho infantil)
Também ajuda as organizações a divulgar dados relativos a indicadores internacionalmente aceites de trabalho forçado e trabalho infantil associados a enquadramentos de relato de sustentabilidade, como a Global Reporting Initiative (GRI) e o Sustainability Accounting Standards Board (SASB). 
&gt; Lei canadiana «Fighting Against Forced Labour and Child Labour in Supply Chains Act»
&gt; «Regulamento Mexicano Sobre Trabalho Forçado»
Também ajuda as organizações a divulgar dados relativos a indicadores internacionalmente aceites de trabalho forçado e trabalho infantil associados a enquadramentos de relato de sustentabilidade, como a «European Sustainability Reporting Standards» (ESRS), a «Global Reporting Initiative» (GRI) e o «Sustainability Accounting Standards Board» (SASB).</t>
  </si>
  <si>
    <t>The EU Corporate Sustainability Reporting Directive requires large companies and listed companies to publish regular reports on the social and environmental risks they face, and on how their activities impact people and the environment.</t>
  </si>
  <si>
    <t>La directive européenne sur les rapports de durabilité des entreprises oblige les grandes entreprises et les sociétés cotées en bourse à publier des rapports, de manière régulière, sur les risques sociaux et environnementaux auxquels elles doivent faire face, et sur l'impact de leurs activités respectives sur les personnes et l'environnement.</t>
  </si>
  <si>
    <t>La directiva sobre elaboración de informes de sostenibilidad de la UE exige que las grandes empresas y las entidades que cotizan en bolsa publiquen informes periódicos sobre los riesgos sociales y medioambientales que afrontan y de qué forma sus actividades afectan a las personas y el medio ambiente.</t>
  </si>
  <si>
    <t>Die EU-Richtlinie über die Nachhaltigkeitsberichterstattung von Unternehmen verlangt von großen und börsennotierten Unternehmen die Veröffentlichung regelmäßiger Berichte über die sozialen und ökologischen Risiken, denen sie ausgesetzt sind, und darüber, wie sich ihre Aktivitäten auf die Menschen und die Umwelt auswirken.</t>
  </si>
  <si>
    <t>欧盟《企业可持续发展报告指令》要求大型企业和上市公司定期发布有关其面临的社会和环境风险以及其活动如何影响人类和环境的报告。</t>
  </si>
  <si>
    <t>EU企業サステナビリティ報告指令では、大企業および上場企業に対し、自社が直面する社会的および環境的リスクと、自社の活動が人々と環境にどのような影響を与えるかについて定期的に報告書を発行することが義務付けられています。</t>
  </si>
  <si>
    <t>A «Corporate Sustainability Reporting Directive» da UE exige que empresas de grandes dimensões e empresas cotadas em bolsa publiquem relatórios regulares sobre os riscos sociais e ambientais que enfrentam, e sobre a forma como as suas atividades afetam pessoas e o ambiente.</t>
  </si>
  <si>
    <t>Canada's Fighting Against Forced Labour and Child Labour in Supply Chains Act imposes an obligation on certain government institutions and private-sector entities to report on the measures taken to prevent and reduce the risk that forced labour or child labour is used by them or in their supply chains.</t>
  </si>
  <si>
    <t>Au Canada, la loi sur la lutte contre le travail forcé et le travail des enfants dans les chaînes d'approvisionnement oblige certaines institutions gouvernementales et organisations du secteur privé à rendre compte des mesures qu’elles ont mises en place pour prévenir et réduire le risque de recours au travail forcé ou au travail des enfants, que ce soit au sein de leurs infrastructures ou dans leurs chaînes d'approvisionnement.</t>
  </si>
  <si>
    <t>La Ley Canadiense para la Lucha contra el Trabajo Forzoso y el Trabajo Infantil en las Cadenas de Suministro impone una obligación a determinadas instituciones gubernamentales y entidades del sector privado para que informen sobre las medidas tomadas para prevenir y reducir el riesgo de que estas entidades o sus cadenas de suministro utilicen trabajo forzoso o trabajo infantil.</t>
  </si>
  <si>
    <t>Kanadas Gesetz zur Bekämpfung von Zwangsarbeit und Kinderarbeit in Lieferketten verpflichtet bestimmte staatliche Einrichtungen und privatwirtschaftliche Unternehmen, über die Maßnahmen zu berichten, die sie ergriffen haben, um das Risiko zu verhindern und zu verringern, dass bei ihnen oder in ihren Lieferketten Zwangs- oder Kinderarbeit eingesetzt wird.</t>
  </si>
  <si>
    <t>加拿大《打击供应链中强迫劳动和童工法案》规定某些政府机构和私营部门实体有义务报告为防止和降低其自身或供应链中使用强迫劳动或童工的风险而采取的措施。</t>
  </si>
  <si>
    <t>カナダのサプライチェーンにおける強制労働、児童労働との闘いに関する法律は、特定の政府機関および民間団体に対し、強制労働または児童労働がそれらの機関またはそのサプライチェーンにおいて使用されるリスクを防止および軽減するために講じられた措置について報告する義務を課しています。</t>
  </si>
  <si>
    <t>A lei canadiana «Fighting Against Forced Labour and Child Labour in Supply Chains Act» impõe a determinadas instituições governamentais e entidades do setor privado a obrigação de comunicar as medidas adotadas para prevenir e reduzir o risco de utilização de trabalho forçado ou trabalho infantil por si mesmas ou nas suas cadeias logísticas.</t>
  </si>
  <si>
    <t>EU Corporate Sustainability Reporting Directive</t>
  </si>
  <si>
    <t>Mexico's Forced Labor Regulation became effective on May 18, 2023. It implements the obligation included in the United States-Mexico-Canada Agreement (USMCA) to prohibit the importation of goods produced in whole or in part by forced or compulsory labor, including forced or compulsory child labor.</t>
  </si>
  <si>
    <t>Au Mexique, le règlement sur le travail forcé est entré en vigueur le 18 mai 2023. Il prévoit le respect et l’application de l'Accord Canada-États-Unis-Mexique (USMCA) qui stipule qu’il est interdit d’importer des biens produits en tout ou en partie par le travail forcé ou obligatoire, y compris par le travail forcé ou obligatoire des enfants.</t>
  </si>
  <si>
    <t>El Reglamento contra el Trabajo Forzoso de México entró en vigor el 18 de mayo de 2023. Implementa la obligación, incluida en el acuerdo entre Estados Unidos, México y Canadá (USMCA, por sus siglas en inglés), de prohibir la importación de productos producidos total o parcialmente mediante trabajo forzoso u obligatorio, incluido el trabajo infantil obligatorio.</t>
  </si>
  <si>
    <t>Mexikos Zwangsarbeitsverordnung trat am 18. Mai 2023 in Kraft. Sie setzt die im Abkommen zwischen den Vereinigten Staaten, Mexiko und Kanada (USMCA) enthaltene Verpflichtung um, die Einfuhr von Waren zu verbieten, die ganz oder teilweise durch Zwangs- oder Pflichtarbeit, einschließlich Zwangs- oder Pflichtkinderarbeit, hergestellt wurden.</t>
  </si>
  <si>
    <t>墨西哥《强迫劳动法规》于 2023 年 5 月 18 日生效。该法规用于履行《美国-墨西哥-加拿大协定》（USMCA）中规定的义务，禁止进口全部或部分由强迫或强制劳动（包括强迫或强制童工）生产的商品。</t>
  </si>
  <si>
    <t>メキシコの強制労働規制は、2023年5月18日に発効しました。この規制は、米国・メキシコ・カナダ協定 (USMCA) に含まれる義務を実施し、強制的な児童労働を含む強制労働によって全体または一部が生産された商品の輸入を禁止します。</t>
  </si>
  <si>
    <t>O «Regulamento Mexicano Sobre Trabalho Forçado» entrou em vigor a 18 de maio de 2023. Este regulamento implementa a obrigação, incluída no Acordo EUA-México-Canadá (USMCA), de proibir a importação de mercadorias produzidas no todo ou em parte com recurso a trabalho forçado ou compulsório, incluindo trabalho forçado ou compulsório infantil.</t>
  </si>
  <si>
    <t>La directive européenne sur les rapports de durabilité des enterprises</t>
  </si>
  <si>
    <t>Directiva de la UE sobre informes de sostenibilidad corporativa</t>
  </si>
  <si>
    <t>Die EU-Richtlinie über die Nachhaltigkeitsberichterstattung von Unternehmen</t>
  </si>
  <si>
    <r>
      <t>欧盟企</t>
    </r>
    <r>
      <rPr>
        <sz val="12"/>
        <color rgb="FF000000"/>
        <rFont val="Microsoft JhengHei"/>
        <family val="2"/>
      </rPr>
      <t>业可持续发展报告指令</t>
    </r>
  </si>
  <si>
    <r>
      <t xml:space="preserve">EU </t>
    </r>
    <r>
      <rPr>
        <sz val="12"/>
        <color rgb="FF000000"/>
        <rFont val="MS Gothic"/>
        <family val="3"/>
      </rPr>
      <t>企業持続可能性報告指令</t>
    </r>
  </si>
  <si>
    <t>Diretiva da UE sobre relatórios de sustentabilidade corporativa</t>
  </si>
  <si>
    <t>- Canada's Fighting Against Forced Labour and Child Labour in Supply Chains Act</t>
  </si>
  <si>
    <t>- Loi sur la lutte contre le travail forcé et le travail des enfants dans les chaînes d'approvisionnement (Canada)</t>
  </si>
  <si>
    <t>- Ley Canadiense para la Lucha contra el Trabajo Forzoso y el Trabajo Infantil en las Cadenas de Suministro</t>
  </si>
  <si>
    <t>– Kanadas Gesetz zur Bekämpfung von Zwangs- und Kinderarbeit in Lieferketten (Fighting Against Forced Labour and Child Labour in Supply Chains Act)</t>
  </si>
  <si>
    <t>- 加拿大《打击供应链中强迫劳动和童工法案》</t>
  </si>
  <si>
    <t>- カナダのサプライチェーンにおける強制労働と児童労働との闘いに関する法律</t>
  </si>
  <si>
    <t>- Lei canadiana «Fighting Against Forced Labour and Child Labour in Supply Chains Act»</t>
  </si>
  <si>
    <t>- Mexico's Forced Labour Regulation</t>
  </si>
  <si>
    <t>- Réglementation sur le travail forcé (Mexique)</t>
  </si>
  <si>
    <t>- Reglamento contra el Trabajo Forzoso de México</t>
  </si>
  <si>
    <t>– Mexikos Zwangsarbeitsverordnung (Force Labour Regulation)</t>
  </si>
  <si>
    <t>- 墨西哥《强迫劳动法规》</t>
  </si>
  <si>
    <t>- メキシコの強制労働規制</t>
  </si>
  <si>
    <t>- «Regulamento Mexicano Sobre Trabalho Forçado»</t>
  </si>
  <si>
    <t>TTI, Inc. reporting as Parent for TTI, Inc. and all subsidiaries (Mouser Electronics, Sager Electronics, Exponential Technology Group, RFMW, Symmetry Electronics, Connected Development, Changnam INT, Paragon Innovations, BGM Electronic Services and Braemac)</t>
  </si>
  <si>
    <t>U6JRN865H4E3</t>
  </si>
  <si>
    <t>2441 Northwest Parkway, Fort Worth, TX 76106</t>
  </si>
  <si>
    <t>Meredith Smith</t>
  </si>
  <si>
    <t>meredith.smith@ttiinc.com</t>
  </si>
  <si>
    <t>817-740-9000</t>
  </si>
  <si>
    <t>John Archer</t>
  </si>
  <si>
    <t>SVP Corporate, Chief Administrative Officer</t>
  </si>
  <si>
    <t>john.archer@ttiinc.com</t>
  </si>
  <si>
    <t xml:space="preserve">Labor and Human Rights Policy
Combatting Modern Slavery and Human Trafficking Policy
https://www.tti.com/content/ttiinc/en/about/sustainability/governance-and-ethics.html </t>
  </si>
  <si>
    <t xml:space="preserve">
Combatting Modern Slavery and Human Trafficking Policy
https://www.tti.com/content/ttiinc/en/about/sustainability/governance-and-ethics.html </t>
  </si>
  <si>
    <t xml:space="preserve">Labor and Human Rights Policy
https://www.tti.com/content/ttiinc/en/about/sustainability/governance-and-ethics.html </t>
  </si>
  <si>
    <t>https://secure.ethicspoint.com/domain/media/en/gui/41502/index.html</t>
  </si>
  <si>
    <t>https://www.tti.com/content/ttiinc/en/about/sustainability.html</t>
  </si>
  <si>
    <t>Global Supplier Code of Conduct
https://www.tti.com/content/ttiinc/en/about/sustainability/governance-and-ethics.html</t>
  </si>
  <si>
    <t>Responsible Recruitment Questionnaire
https://www.tti.com/content/ttiinc/en/about/sustainability/governance-and-ethics.html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</si>
</sst>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86" x14ac:knownFonts="1">
    <font>
      <sz val="11"/>
      <color rgb="FF000000"/>
      <name val="Calibri"/>
      <family val="2"/>
    </font>
    <font>
      <sz val="11"/>
      <color theme="1"/>
      <name val="Calibri"/>
      <family val="2"/>
      <scheme val="minor"/>
    </font>
    <font>
      <sz val="9"/>
      <color rgb="FF000000"/>
      <name val="Calibri"/>
      <family val="2"/>
    </font>
    <font>
      <sz val="9"/>
      <name val="Calibri"/>
      <family val="2"/>
    </font>
    <font>
      <sz val="11"/>
      <color rgb="FF000000"/>
      <name val="Calibri"/>
      <family val="2"/>
    </font>
    <font>
      <sz val="10"/>
      <color rgb="FF000000"/>
      <name val="Calibri"/>
      <family val="2"/>
    </font>
    <font>
      <sz val="11"/>
      <name val="Calibri"/>
      <family val="2"/>
    </font>
    <font>
      <u/>
      <sz val="11"/>
      <color theme="10"/>
      <name val="Calibri"/>
      <family val="2"/>
    </font>
    <font>
      <sz val="11"/>
      <color rgb="FF000000"/>
      <name val="Franklin Gothic Book"/>
      <family val="2"/>
    </font>
    <font>
      <b/>
      <sz val="9"/>
      <name val="Franklin Gothic Book"/>
      <family val="2"/>
    </font>
    <font>
      <sz val="11"/>
      <name val="Franklin Gothic Book"/>
      <family val="2"/>
    </font>
    <font>
      <sz val="10"/>
      <name val="Franklin Gothic Book"/>
      <family val="2"/>
    </font>
    <font>
      <sz val="10"/>
      <color rgb="FF000000"/>
      <name val="Franklin Gothic Book"/>
      <family val="2"/>
    </font>
    <font>
      <sz val="11"/>
      <name val="Franklin Gothic Medium"/>
      <family val="2"/>
    </font>
    <font>
      <sz val="11"/>
      <color rgb="FF000000"/>
      <name val="Franklin Gothic Medium"/>
      <family val="2"/>
    </font>
    <font>
      <sz val="10"/>
      <color rgb="FF000000"/>
      <name val="Franklin Gothic Medium"/>
      <family val="2"/>
    </font>
    <font>
      <b/>
      <sz val="12"/>
      <name val="Franklin Gothic Medium"/>
      <family val="2"/>
    </font>
    <font>
      <sz val="12"/>
      <name val="Franklin Gothic Medium"/>
      <family val="2"/>
    </font>
    <font>
      <sz val="12"/>
      <color rgb="FF000000"/>
      <name val="Franklin Gothic Medium"/>
      <family val="2"/>
    </font>
    <font>
      <b/>
      <sz val="9"/>
      <name val="Franklin Gothic Medium"/>
      <family val="2"/>
    </font>
    <font>
      <sz val="11"/>
      <color theme="4" tint="-0.249977111117893"/>
      <name val="Franklin Gothic Book"/>
      <family val="2"/>
    </font>
    <font>
      <b/>
      <sz val="9"/>
      <color rgb="FF000000"/>
      <name val="Franklin Gothic Medium"/>
      <family val="2"/>
    </font>
    <font>
      <sz val="9"/>
      <color rgb="FF000000"/>
      <name val="Franklin Gothic Medium"/>
      <family val="2"/>
    </font>
    <font>
      <sz val="9"/>
      <color rgb="FF000000"/>
      <name val="Franklin Gothic Book"/>
      <family val="2"/>
    </font>
    <font>
      <sz val="10"/>
      <color indexed="8"/>
      <name val="Franklin Gothic Book"/>
      <family val="2"/>
    </font>
    <font>
      <sz val="9"/>
      <color rgb="FFFF0000"/>
      <name val="Franklin Gothic Book"/>
      <family val="2"/>
    </font>
    <font>
      <sz val="14"/>
      <color theme="4" tint="-0.249977111117893"/>
      <name val="Franklin Gothic Medium"/>
      <family val="2"/>
    </font>
    <font>
      <sz val="8"/>
      <name val="Calibri"/>
      <family val="2"/>
    </font>
    <font>
      <b/>
      <sz val="20"/>
      <color theme="0"/>
      <name val="Franklin Gothic Medium"/>
      <family val="2"/>
    </font>
    <font>
      <sz val="11"/>
      <color theme="9" tint="-0.249977111117893"/>
      <name val="Franklin Gothic Book"/>
      <family val="2"/>
    </font>
    <font>
      <b/>
      <sz val="7"/>
      <color rgb="FF000000"/>
      <name val="Roboto"/>
    </font>
    <font>
      <sz val="7"/>
      <color rgb="FF000000"/>
      <name val="Roboto"/>
    </font>
    <font>
      <sz val="11"/>
      <color rgb="FF3D5874"/>
      <name val="Franklin Gothic Medium"/>
      <family val="2"/>
    </font>
    <font>
      <sz val="9"/>
      <name val="Franklin Gothic Medium"/>
      <family val="2"/>
    </font>
    <font>
      <sz val="14"/>
      <name val="Franklin Gothic Medium"/>
      <family val="2"/>
    </font>
    <font>
      <b/>
      <sz val="9"/>
      <color rgb="FF000000"/>
      <name val="Franklin Gothic Book"/>
      <family val="2"/>
    </font>
    <font>
      <sz val="8"/>
      <color theme="0"/>
      <name val="Franklin Gothic Book"/>
      <family val="2"/>
    </font>
    <font>
      <sz val="24"/>
      <color theme="0"/>
      <name val="Franklin Gothic Book"/>
      <family val="2"/>
    </font>
    <font>
      <b/>
      <sz val="11"/>
      <color theme="0"/>
      <name val="Calibri"/>
      <family val="2"/>
      <scheme val="minor"/>
    </font>
    <font>
      <b/>
      <sz val="11"/>
      <color rgb="FFFFFFFF"/>
      <name val="Calibri"/>
      <family val="2"/>
    </font>
    <font>
      <b/>
      <sz val="11"/>
      <color theme="0"/>
      <name val="Calibri"/>
      <family val="2"/>
    </font>
    <font>
      <b/>
      <sz val="11"/>
      <color rgb="FF3D5874"/>
      <name val="Franklin Gothic Book"/>
      <family val="2"/>
    </font>
    <font>
      <sz val="11"/>
      <color theme="1"/>
      <name val="Calibri"/>
      <family val="2"/>
    </font>
    <font>
      <sz val="11"/>
      <color indexed="8"/>
      <name val="Calibri"/>
      <family val="2"/>
    </font>
    <font>
      <sz val="11"/>
      <color theme="0"/>
      <name val="Calibri"/>
      <family val="2"/>
    </font>
    <font>
      <sz val="12"/>
      <color theme="0"/>
      <name val="Franklin Gothic Medium"/>
      <family val="2"/>
    </font>
    <font>
      <sz val="11"/>
      <color theme="0"/>
      <name val="Franklin Gothic Medium"/>
      <family val="2"/>
    </font>
    <font>
      <sz val="11"/>
      <color theme="0"/>
      <name val="Franklin Gothic Book"/>
      <family val="2"/>
    </font>
    <font>
      <sz val="10"/>
      <color theme="0"/>
      <name val="Franklin Gothic Book"/>
      <family val="2"/>
    </font>
    <font>
      <sz val="10"/>
      <color theme="0"/>
      <name val="Calibri"/>
      <family val="2"/>
    </font>
    <font>
      <sz val="10"/>
      <color theme="0"/>
      <name val="Franklin Gothic Medium"/>
      <family val="2"/>
    </font>
    <font>
      <sz val="10"/>
      <name val="Calibri"/>
      <family val="2"/>
    </font>
    <font>
      <b/>
      <sz val="11"/>
      <name val="Calibri"/>
      <family val="2"/>
    </font>
    <font>
      <sz val="12"/>
      <color theme="1"/>
      <name val="Franklin Gothic Medium"/>
      <family val="2"/>
    </font>
    <font>
      <sz val="11"/>
      <color theme="1"/>
      <name val="Franklin Gothic Book"/>
      <family val="2"/>
    </font>
    <font>
      <sz val="10"/>
      <color theme="1"/>
      <name val="Calibri"/>
      <family val="2"/>
    </font>
    <font>
      <sz val="10"/>
      <color theme="1"/>
      <name val="Franklin Gothic Book"/>
      <family val="2"/>
    </font>
    <font>
      <b/>
      <sz val="14"/>
      <color theme="1"/>
      <name val="Franklin Gothic Medium"/>
      <family val="2"/>
    </font>
    <font>
      <b/>
      <u/>
      <sz val="14"/>
      <color theme="1"/>
      <name val="Franklin Gothic Book"/>
      <family val="2"/>
    </font>
    <font>
      <u/>
      <sz val="11"/>
      <color theme="1"/>
      <name val="Franklin Gothic Book"/>
      <family val="2"/>
    </font>
    <font>
      <b/>
      <sz val="10"/>
      <color theme="1"/>
      <name val="Calibri"/>
      <family val="2"/>
    </font>
    <font>
      <b/>
      <sz val="14"/>
      <color theme="1"/>
      <name val="Calibri"/>
      <family val="2"/>
    </font>
    <font>
      <b/>
      <sz val="10"/>
      <color rgb="FF000000"/>
      <name val="Franklin Gothic Book"/>
      <family val="2"/>
    </font>
    <font>
      <sz val="10"/>
      <color rgb="FFFF0000"/>
      <name val="Franklin Gothic Book"/>
      <family val="2"/>
    </font>
    <font>
      <b/>
      <sz val="12"/>
      <name val="Arial"/>
      <family val="2"/>
    </font>
    <font>
      <b/>
      <sz val="12"/>
      <color rgb="FF000000"/>
      <name val="Arial"/>
      <family val="2"/>
    </font>
    <font>
      <sz val="12"/>
      <color rgb="FF000000"/>
      <name val="Arial"/>
      <family val="2"/>
    </font>
    <font>
      <sz val="12"/>
      <name val="Arial"/>
      <family val="2"/>
    </font>
    <font>
      <u/>
      <sz val="11"/>
      <name val="Calibri"/>
      <family val="2"/>
    </font>
    <font>
      <sz val="9"/>
      <name val="Franklin Gothic Book"/>
      <family val="2"/>
    </font>
    <font>
      <sz val="9"/>
      <color rgb="FFFF0000"/>
      <name val="Calibri"/>
      <family val="2"/>
    </font>
    <font>
      <u/>
      <sz val="11"/>
      <name val="Franklin Gothic Medium"/>
      <family val="2"/>
    </font>
    <font>
      <sz val="10"/>
      <color theme="0" tint="-0.34998626667073579"/>
      <name val="Franklin Gothic Book"/>
      <family val="2"/>
    </font>
    <font>
      <sz val="11"/>
      <name val="Arial"/>
      <family val="2"/>
    </font>
    <font>
      <sz val="11"/>
      <name val="Calibri"/>
      <family val="2"/>
      <scheme val="minor"/>
    </font>
    <font>
      <sz val="11"/>
      <color rgb="FF000000"/>
      <name val="Calibri"/>
      <family val="2"/>
      <scheme val="minor"/>
    </font>
    <font>
      <sz val="10"/>
      <name val="Arial"/>
    </font>
    <font>
      <sz val="10"/>
      <color rgb="FF000000"/>
      <name val="Calibri"/>
      <scheme val="minor"/>
    </font>
    <font>
      <sz val="10"/>
      <color theme="1"/>
      <name val="Arial"/>
    </font>
    <font>
      <sz val="10"/>
      <color rgb="FF000000"/>
      <name val="Arial"/>
    </font>
    <font>
      <sz val="10"/>
      <color rgb="FF001E00"/>
      <name val="Arial"/>
      <family val="2"/>
    </font>
    <font>
      <sz val="12"/>
      <color theme="1"/>
      <name val="Arial"/>
      <family val="2"/>
    </font>
    <font>
      <sz val="10"/>
      <name val="Arial"/>
      <family val="2"/>
    </font>
    <font>
      <sz val="12"/>
      <color rgb="FF000000"/>
      <name val="Aptos"/>
      <family val="2"/>
    </font>
    <font>
      <sz val="12"/>
      <color rgb="FF000000"/>
      <name val="MS Gothic"/>
      <family val="3"/>
    </font>
    <font>
      <sz val="12"/>
      <color rgb="FF000000"/>
      <name val="Microsoft JhengHei"/>
      <family val="2"/>
    </font>
  </fonts>
  <fills count="33">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rgb="FFEFEFEF"/>
      </patternFill>
    </fill>
    <fill>
      <patternFill patternType="solid">
        <fgColor theme="0"/>
        <bgColor rgb="FFEFEFEF"/>
      </patternFill>
    </fill>
    <fill>
      <patternFill patternType="solid">
        <fgColor rgb="FFFFE1E1"/>
        <bgColor indexed="64"/>
      </patternFill>
    </fill>
    <fill>
      <patternFill patternType="solid">
        <fgColor theme="4" tint="0.79998168889431442"/>
        <bgColor indexed="64"/>
      </patternFill>
    </fill>
    <fill>
      <patternFill patternType="solid">
        <fgColor rgb="FFC4CCD5"/>
        <bgColor indexed="64"/>
      </patternFill>
    </fill>
    <fill>
      <patternFill patternType="solid">
        <fgColor rgb="FFD8DDE3"/>
        <bgColor indexed="64"/>
      </patternFill>
    </fill>
    <fill>
      <patternFill patternType="solid">
        <fgColor rgb="FFEBEEF1"/>
        <bgColor indexed="64"/>
      </patternFill>
    </fill>
    <fill>
      <patternFill patternType="solid">
        <fgColor rgb="FF3D5874"/>
        <bgColor indexed="64"/>
      </patternFill>
    </fill>
    <fill>
      <patternFill patternType="solid">
        <fgColor rgb="FFA9C1D7"/>
        <bgColor rgb="FFEFEFEF"/>
      </patternFill>
    </fill>
    <fill>
      <patternFill patternType="solid">
        <fgColor rgb="FFA6A6A6"/>
        <bgColor indexed="64"/>
      </patternFill>
    </fill>
    <fill>
      <patternFill patternType="solid">
        <fgColor rgb="FFA5A5A5"/>
      </patternFill>
    </fill>
    <fill>
      <patternFill patternType="solid">
        <fgColor rgb="FFA5A5A5"/>
        <bgColor rgb="FFA5A5A5"/>
      </patternFill>
    </fill>
    <fill>
      <patternFill patternType="solid">
        <fgColor rgb="FFFFFF00"/>
        <bgColor indexed="64"/>
      </patternFill>
    </fill>
    <fill>
      <patternFill patternType="solid">
        <fgColor rgb="FFFFFFFF"/>
        <bgColor rgb="FF000000"/>
      </patternFill>
    </fill>
    <fill>
      <patternFill patternType="solid">
        <fgColor rgb="FFFFFFFF"/>
        <bgColor indexed="64"/>
      </patternFill>
    </fill>
    <fill>
      <patternFill patternType="solid">
        <fgColor indexed="9"/>
        <bgColor indexed="64"/>
      </patternFill>
    </fill>
    <fill>
      <patternFill patternType="solid">
        <fgColor theme="7"/>
        <bgColor indexed="64"/>
      </patternFill>
    </fill>
    <fill>
      <patternFill patternType="solid">
        <fgColor rgb="FFFFC000"/>
        <bgColor indexed="64"/>
      </patternFill>
    </fill>
    <fill>
      <patternFill patternType="solid">
        <fgColor rgb="FFFFB9B9"/>
        <bgColor indexed="64"/>
      </patternFill>
    </fill>
    <fill>
      <patternFill patternType="solid">
        <fgColor rgb="FFFF0000"/>
        <bgColor indexed="64"/>
      </patternFill>
    </fill>
    <fill>
      <patternFill patternType="solid">
        <fgColor rgb="FFFFFFFF"/>
        <bgColor rgb="FFFFFFFF"/>
      </patternFill>
    </fill>
    <fill>
      <patternFill patternType="solid">
        <fgColor theme="9"/>
        <bgColor indexed="64"/>
      </patternFill>
    </fill>
    <fill>
      <patternFill patternType="solid">
        <fgColor theme="0" tint="-0.34998626667073579"/>
        <bgColor indexed="64"/>
      </patternFill>
    </fill>
    <fill>
      <patternFill patternType="solid">
        <fgColor rgb="FFB7B7B7"/>
        <bgColor rgb="FFB7B7B7"/>
      </patternFill>
    </fill>
    <fill>
      <patternFill patternType="solid">
        <fgColor theme="6"/>
        <bgColor indexed="64"/>
      </patternFill>
    </fill>
    <fill>
      <patternFill patternType="solid">
        <fgColor rgb="FFF4DD9E"/>
        <bgColor indexed="64"/>
      </patternFill>
    </fill>
    <fill>
      <patternFill patternType="solid">
        <fgColor rgb="FFFF5050"/>
        <bgColor indexed="64"/>
      </patternFill>
    </fill>
    <fill>
      <patternFill patternType="solid">
        <fgColor theme="7" tint="0.79998168889431442"/>
        <bgColor indexed="64"/>
      </patternFill>
    </fill>
  </fills>
  <borders count="54">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theme="4" tint="-0.249977111117893"/>
      </left>
      <right/>
      <top style="thin">
        <color theme="4" tint="-0.249977111117893"/>
      </top>
      <bottom style="thin">
        <color theme="4" tint="-0.249977111117893"/>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style="thin">
        <color theme="4" tint="-0.249977111117893"/>
      </top>
      <bottom style="thin">
        <color theme="4" tint="-0.249977111117893"/>
      </bottom>
      <diagonal/>
    </border>
    <border>
      <left/>
      <right/>
      <top style="thin">
        <color theme="4" tint="-0.249977111117893"/>
      </top>
      <bottom style="thin">
        <color theme="4" tint="-0.249977111117893"/>
      </bottom>
      <diagonal/>
    </border>
    <border>
      <left/>
      <right style="thin">
        <color theme="4" tint="-0.249977111117893"/>
      </right>
      <top style="thin">
        <color theme="4" tint="-0.249977111117893"/>
      </top>
      <bottom/>
      <diagonal/>
    </border>
    <border>
      <left style="thin">
        <color theme="4" tint="-0.249977111117893"/>
      </left>
      <right/>
      <top style="thin">
        <color theme="4" tint="-0.249977111117893"/>
      </top>
      <bottom/>
      <diagonal/>
    </border>
    <border>
      <left style="thin">
        <color theme="4" tint="-0.249977111117893"/>
      </left>
      <right/>
      <top/>
      <bottom/>
      <diagonal/>
    </border>
    <border>
      <left/>
      <right style="thin">
        <color theme="4" tint="-0.249977111117893"/>
      </right>
      <top/>
      <bottom/>
      <diagonal/>
    </border>
    <border>
      <left style="thin">
        <color theme="4" tint="-0.249977111117893"/>
      </left>
      <right/>
      <top/>
      <bottom style="thin">
        <color theme="4" tint="-0.249977111117893"/>
      </bottom>
      <diagonal/>
    </border>
    <border>
      <left/>
      <right style="thin">
        <color theme="4" tint="-0.249977111117893"/>
      </right>
      <top/>
      <bottom style="thin">
        <color theme="4" tint="-0.249977111117893"/>
      </bottom>
      <diagonal/>
    </border>
    <border>
      <left/>
      <right/>
      <top style="thin">
        <color theme="4" tint="-0.249977111117893"/>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theme="4" tint="-0.249977111117893"/>
      </left>
      <right style="thin">
        <color theme="4" tint="-0.249977111117893"/>
      </right>
      <top style="thin">
        <color theme="4" tint="-0.249977111117893"/>
      </top>
      <bottom/>
      <diagonal/>
    </border>
    <border>
      <left/>
      <right/>
      <top/>
      <bottom style="thin">
        <color theme="4" tint="-0.249977111117893"/>
      </bottom>
      <diagonal/>
    </border>
    <border>
      <left style="thin">
        <color theme="4" tint="-0.249977111117893"/>
      </left>
      <right style="thin">
        <color theme="4" tint="-0.249977111117893"/>
      </right>
      <top/>
      <bottom style="thin">
        <color theme="4" tint="-0.249977111117893"/>
      </bottom>
      <diagonal/>
    </border>
    <border>
      <left style="thin">
        <color theme="4" tint="-0.249977111117893"/>
      </left>
      <right style="thin">
        <color theme="4" tint="-0.249977111117893"/>
      </right>
      <top/>
      <bottom/>
      <diagonal/>
    </border>
    <border>
      <left/>
      <right style="thin">
        <color theme="4"/>
      </right>
      <top/>
      <bottom/>
      <diagonal/>
    </border>
    <border>
      <left style="thin">
        <color rgb="FF506881"/>
      </left>
      <right/>
      <top/>
      <bottom/>
      <diagonal/>
    </border>
    <border>
      <left style="thin">
        <color theme="4" tint="-0.249977111117893"/>
      </left>
      <right/>
      <top style="thin">
        <color rgb="FF506881"/>
      </top>
      <bottom style="thin">
        <color theme="4" tint="-0.249977111117893"/>
      </bottom>
      <diagonal/>
    </border>
    <border>
      <left/>
      <right/>
      <top style="thin">
        <color rgb="FF506881"/>
      </top>
      <bottom style="thin">
        <color theme="4" tint="-0.249977111117893"/>
      </bottom>
      <diagonal/>
    </border>
    <border>
      <left style="medium">
        <color theme="4" tint="-0.249977111117893"/>
      </left>
      <right style="thin">
        <color theme="4" tint="-0.249977111117893"/>
      </right>
      <top style="medium">
        <color theme="4" tint="-0.249977111117893"/>
      </top>
      <bottom/>
      <diagonal/>
    </border>
    <border>
      <left style="thin">
        <color theme="4" tint="-0.249977111117893"/>
      </left>
      <right style="medium">
        <color theme="4" tint="-0.249977111117893"/>
      </right>
      <top style="medium">
        <color theme="4" tint="-0.249977111117893"/>
      </top>
      <bottom/>
      <diagonal/>
    </border>
    <border>
      <left style="thin">
        <color theme="4" tint="-0.249977111117893"/>
      </left>
      <right/>
      <top style="thin">
        <color rgb="FF506881"/>
      </top>
      <bottom style="thin">
        <color rgb="FF506881"/>
      </bottom>
      <diagonal/>
    </border>
    <border>
      <left/>
      <right/>
      <top style="thin">
        <color rgb="FF506881"/>
      </top>
      <bottom style="thin">
        <color rgb="FF506881"/>
      </bottom>
      <diagonal/>
    </border>
    <border>
      <left/>
      <right style="thin">
        <color rgb="FF506881"/>
      </right>
      <top style="thin">
        <color rgb="FF506881"/>
      </top>
      <bottom style="thin">
        <color rgb="FF506881"/>
      </bottom>
      <diagonal/>
    </border>
    <border>
      <left style="thin">
        <color theme="4" tint="-0.249977111117893"/>
      </left>
      <right style="medium">
        <color theme="4" tint="-0.249977111117893"/>
      </right>
      <top style="thin">
        <color theme="4" tint="-0.249977111117893"/>
      </top>
      <bottom style="thin">
        <color rgb="FF506881"/>
      </bottom>
      <diagonal/>
    </border>
    <border>
      <left style="thin">
        <color rgb="FF3D5874"/>
      </left>
      <right/>
      <top/>
      <bottom/>
      <diagonal/>
    </border>
    <border>
      <left/>
      <right style="thin">
        <color rgb="FF3D5874"/>
      </right>
      <top/>
      <bottom style="thin">
        <color rgb="FF3D5874"/>
      </bottom>
      <diagonal/>
    </border>
    <border>
      <left style="thin">
        <color theme="4" tint="-0.249977111117893"/>
      </left>
      <right/>
      <top style="thin">
        <color rgb="FF3D5874"/>
      </top>
      <bottom style="thin">
        <color rgb="FF3D5874"/>
      </bottom>
      <diagonal/>
    </border>
    <border>
      <left/>
      <right style="thin">
        <color rgb="FF3D5874"/>
      </right>
      <top style="thin">
        <color rgb="FF3D5874"/>
      </top>
      <bottom style="thin">
        <color rgb="FF3D5874"/>
      </bottom>
      <diagonal/>
    </border>
    <border>
      <left style="thin">
        <color rgb="FF506881"/>
      </left>
      <right/>
      <top style="thin">
        <color theme="4" tint="-0.249977111117893"/>
      </top>
      <bottom style="thin">
        <color theme="4" tint="-0.249977111117893"/>
      </bottom>
      <diagonal/>
    </border>
    <border>
      <left style="thin">
        <color rgb="FF9EABB9"/>
      </left>
      <right/>
      <top style="thin">
        <color theme="4" tint="-0.249977111117893"/>
      </top>
      <bottom/>
      <diagonal/>
    </border>
    <border>
      <left style="thin">
        <color rgb="FF9EABB9"/>
      </left>
      <right/>
      <top/>
      <bottom/>
      <diagonal/>
    </border>
    <border>
      <left style="thin">
        <color rgb="FF9EABB9"/>
      </left>
      <right/>
      <top/>
      <bottom style="thin">
        <color theme="4" tint="-0.249977111117893"/>
      </bottom>
      <diagonal/>
    </border>
    <border>
      <left style="thin">
        <color rgb="FF9EABB9"/>
      </left>
      <right/>
      <top style="thin">
        <color theme="4" tint="-0.249977111117893"/>
      </top>
      <bottom style="thin">
        <color theme="4" tint="-0.249977111117893"/>
      </bottom>
      <diagonal/>
    </border>
    <border>
      <left style="double">
        <color rgb="FF3F3F3F"/>
      </left>
      <right style="double">
        <color rgb="FF3F3F3F"/>
      </right>
      <top style="double">
        <color rgb="FF3F3F3F"/>
      </top>
      <bottom style="double">
        <color rgb="FF3F3F3F"/>
      </bottom>
      <diagonal/>
    </border>
    <border>
      <left/>
      <right/>
      <top style="double">
        <color rgb="FF3F3F3F"/>
      </top>
      <bottom/>
      <diagonal/>
    </border>
    <border>
      <left style="double">
        <color rgb="FF3F3F3F"/>
      </left>
      <right style="double">
        <color rgb="FF3F3F3F"/>
      </right>
      <top style="double">
        <color rgb="FF3F3F3F"/>
      </top>
      <bottom/>
      <diagonal/>
    </border>
    <border>
      <left style="thin">
        <color rgb="FF0070C0"/>
      </left>
      <right style="thin">
        <color rgb="FF0070C0"/>
      </right>
      <top style="thin">
        <color rgb="FF0070C0"/>
      </top>
      <bottom style="thin">
        <color rgb="FF0070C0"/>
      </bottom>
      <diagonal/>
    </border>
  </borders>
  <cellStyleXfs count="5">
    <xf numFmtId="0" fontId="0" fillId="0" borderId="0"/>
    <xf numFmtId="0" fontId="7" fillId="0" borderId="0" applyNumberFormat="0" applyFill="0" applyBorder="0" applyAlignment="0" applyProtection="0"/>
    <xf numFmtId="0" fontId="38" fillId="15" borderId="50" applyNumberFormat="0" applyAlignment="0" applyProtection="0"/>
    <xf numFmtId="0" fontId="1" fillId="0" borderId="0"/>
    <xf numFmtId="0" fontId="77" fillId="0" borderId="0"/>
  </cellStyleXfs>
  <cellXfs count="453">
    <xf numFmtId="0" fontId="0" fillId="0" borderId="0" xfId="0"/>
    <xf numFmtId="0" fontId="2" fillId="3" borderId="1" xfId="0" applyFont="1" applyFill="1" applyBorder="1"/>
    <xf numFmtId="0" fontId="2" fillId="3" borderId="2" xfId="0" applyFont="1" applyFill="1" applyBorder="1"/>
    <xf numFmtId="0" fontId="2" fillId="3" borderId="3" xfId="0" applyFont="1" applyFill="1" applyBorder="1"/>
    <xf numFmtId="0" fontId="2" fillId="3" borderId="0" xfId="0" applyFont="1" applyFill="1"/>
    <xf numFmtId="0" fontId="2" fillId="3" borderId="4" xfId="0" applyFont="1" applyFill="1" applyBorder="1"/>
    <xf numFmtId="0" fontId="2" fillId="3" borderId="6" xfId="0" applyFont="1" applyFill="1" applyBorder="1"/>
    <xf numFmtId="0" fontId="3" fillId="3" borderId="0" xfId="0" applyFont="1" applyFill="1"/>
    <xf numFmtId="0" fontId="2" fillId="3" borderId="9" xfId="0" applyFont="1" applyFill="1" applyBorder="1"/>
    <xf numFmtId="0" fontId="4" fillId="3" borderId="0" xfId="0" applyFont="1" applyFill="1" applyAlignment="1">
      <alignment vertical="center"/>
    </xf>
    <xf numFmtId="0" fontId="6" fillId="6" borderId="0" xfId="0" applyFont="1" applyFill="1" applyAlignment="1">
      <alignment vertical="center"/>
    </xf>
    <xf numFmtId="0" fontId="0" fillId="3" borderId="0" xfId="0" applyFill="1" applyAlignment="1">
      <alignment vertical="center"/>
    </xf>
    <xf numFmtId="0" fontId="0" fillId="3" borderId="0" xfId="0" applyFill="1"/>
    <xf numFmtId="0" fontId="0" fillId="3" borderId="0" xfId="0" applyFill="1" applyAlignment="1">
      <alignment horizontal="left" indent="1"/>
    </xf>
    <xf numFmtId="0" fontId="6" fillId="3" borderId="0" xfId="0" applyFont="1" applyFill="1" applyAlignment="1">
      <alignment horizontal="left" indent="1"/>
    </xf>
    <xf numFmtId="0" fontId="0" fillId="3" borderId="0" xfId="0" applyFill="1" applyAlignment="1">
      <alignment horizontal="left" wrapText="1" indent="1"/>
    </xf>
    <xf numFmtId="0" fontId="5" fillId="3" borderId="0" xfId="0" applyFont="1" applyFill="1" applyAlignment="1">
      <alignment horizontal="left" vertical="top" indent="1"/>
    </xf>
    <xf numFmtId="0" fontId="2" fillId="3" borderId="5"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8" fillId="3" borderId="0" xfId="0" applyFont="1" applyFill="1" applyAlignment="1">
      <alignment vertical="center"/>
    </xf>
    <xf numFmtId="0" fontId="9" fillId="6" borderId="0" xfId="0" applyFont="1" applyFill="1" applyAlignment="1">
      <alignment horizontal="left" vertical="center"/>
    </xf>
    <xf numFmtId="0" fontId="10" fillId="6" borderId="0" xfId="0" applyFont="1" applyFill="1" applyAlignment="1">
      <alignment vertical="center"/>
    </xf>
    <xf numFmtId="0" fontId="8" fillId="3" borderId="0" xfId="0" applyFont="1" applyFill="1"/>
    <xf numFmtId="0" fontId="8" fillId="0" borderId="16" xfId="0" applyFont="1" applyBorder="1" applyAlignment="1">
      <alignment horizontal="left" vertical="top" wrapText="1" indent="1"/>
    </xf>
    <xf numFmtId="0" fontId="8" fillId="3" borderId="31" xfId="0" applyFont="1" applyFill="1" applyBorder="1"/>
    <xf numFmtId="0" fontId="10" fillId="3" borderId="16" xfId="0" applyFont="1" applyFill="1" applyBorder="1" applyAlignment="1">
      <alignment horizontal="left" vertical="top" wrapText="1" indent="1"/>
    </xf>
    <xf numFmtId="0" fontId="8" fillId="3" borderId="0" xfId="0" applyFont="1" applyFill="1" applyAlignment="1">
      <alignment horizontal="left" indent="1"/>
    </xf>
    <xf numFmtId="0" fontId="10" fillId="3" borderId="0" xfId="0" applyFont="1" applyFill="1" applyAlignment="1">
      <alignment horizontal="left" indent="1"/>
    </xf>
    <xf numFmtId="0" fontId="12" fillId="3" borderId="0" xfId="0" applyFont="1" applyFill="1"/>
    <xf numFmtId="0" fontId="12" fillId="3" borderId="0" xfId="0" applyFont="1" applyFill="1" applyAlignment="1">
      <alignment horizontal="left" vertical="top" indent="1"/>
    </xf>
    <xf numFmtId="0" fontId="13" fillId="6" borderId="0" xfId="0" applyFont="1" applyFill="1" applyAlignment="1">
      <alignment vertical="center"/>
    </xf>
    <xf numFmtId="0" fontId="14" fillId="3" borderId="0" xfId="0" applyFont="1" applyFill="1" applyAlignment="1">
      <alignment vertical="center"/>
    </xf>
    <xf numFmtId="0" fontId="15" fillId="3" borderId="0" xfId="0" applyFont="1" applyFill="1"/>
    <xf numFmtId="0" fontId="17" fillId="6" borderId="0" xfId="0" applyFont="1" applyFill="1" applyAlignment="1">
      <alignment vertical="center"/>
    </xf>
    <xf numFmtId="0" fontId="18" fillId="3" borderId="0" xfId="0" applyFont="1" applyFill="1" applyAlignment="1">
      <alignment vertical="center"/>
    </xf>
    <xf numFmtId="0" fontId="19" fillId="6" borderId="0" xfId="0" applyFont="1" applyFill="1" applyAlignment="1">
      <alignment horizontal="left" vertical="center"/>
    </xf>
    <xf numFmtId="0" fontId="10" fillId="3" borderId="16" xfId="0" applyFont="1" applyFill="1" applyBorder="1" applyAlignment="1">
      <alignment horizontal="left" indent="1"/>
    </xf>
    <xf numFmtId="0" fontId="23" fillId="3" borderId="5" xfId="0" applyFont="1" applyFill="1" applyBorder="1" applyAlignment="1">
      <alignment horizontal="center" vertical="center"/>
    </xf>
    <xf numFmtId="0" fontId="23" fillId="3" borderId="5" xfId="0" applyFont="1" applyFill="1" applyBorder="1" applyAlignment="1">
      <alignment vertical="center"/>
    </xf>
    <xf numFmtId="0" fontId="23" fillId="3" borderId="0" xfId="0" applyFont="1" applyFill="1"/>
    <xf numFmtId="0" fontId="23" fillId="3" borderId="5" xfId="0" applyFont="1" applyFill="1" applyBorder="1"/>
    <xf numFmtId="0" fontId="23" fillId="3" borderId="9" xfId="0" applyFont="1" applyFill="1" applyBorder="1" applyAlignment="1">
      <alignment horizontal="center" vertical="center"/>
    </xf>
    <xf numFmtId="0" fontId="12" fillId="3" borderId="5" xfId="0" applyFont="1" applyFill="1" applyBorder="1" applyAlignment="1">
      <alignment horizontal="left" vertical="top" wrapText="1"/>
    </xf>
    <xf numFmtId="0" fontId="23" fillId="3" borderId="25"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9" xfId="0" applyFont="1" applyFill="1" applyBorder="1"/>
    <xf numFmtId="0" fontId="12" fillId="3" borderId="9" xfId="0" applyFont="1" applyFill="1" applyBorder="1" applyAlignment="1">
      <alignment vertical="top" wrapText="1"/>
    </xf>
    <xf numFmtId="0" fontId="23" fillId="3" borderId="7" xfId="0" applyFont="1" applyFill="1" applyBorder="1" applyAlignment="1">
      <alignment horizontal="center" vertical="center"/>
    </xf>
    <xf numFmtId="0" fontId="23" fillId="3" borderId="10" xfId="0" applyFont="1" applyFill="1" applyBorder="1"/>
    <xf numFmtId="0" fontId="22" fillId="3" borderId="0" xfId="0" applyFont="1" applyFill="1"/>
    <xf numFmtId="0" fontId="22" fillId="3" borderId="0" xfId="0" applyFont="1" applyFill="1" applyAlignment="1">
      <alignment horizontal="center" vertical="center"/>
    </xf>
    <xf numFmtId="0" fontId="13" fillId="5" borderId="16" xfId="0" applyFont="1" applyFill="1" applyBorder="1" applyAlignment="1">
      <alignment horizontal="left" vertical="center" wrapText="1" indent="1"/>
    </xf>
    <xf numFmtId="0" fontId="13" fillId="5" borderId="16" xfId="0" applyFont="1" applyFill="1" applyBorder="1" applyAlignment="1">
      <alignment horizontal="left" vertical="center" indent="1"/>
    </xf>
    <xf numFmtId="0" fontId="28" fillId="12" borderId="10" xfId="0" applyFont="1" applyFill="1" applyBorder="1" applyAlignment="1">
      <alignment horizontal="center" vertical="center"/>
    </xf>
    <xf numFmtId="0" fontId="28" fillId="12" borderId="7" xfId="0" applyFont="1" applyFill="1" applyBorder="1" applyAlignment="1">
      <alignment horizontal="center" vertical="center"/>
    </xf>
    <xf numFmtId="0" fontId="17" fillId="13" borderId="27" xfId="0" applyFont="1" applyFill="1" applyBorder="1" applyAlignment="1">
      <alignment horizontal="left" vertical="center" wrapText="1" indent="1"/>
    </xf>
    <xf numFmtId="0" fontId="17" fillId="13" borderId="27" xfId="0" applyFont="1" applyFill="1" applyBorder="1" applyAlignment="1">
      <alignment horizontal="left" vertical="center" indent="2"/>
    </xf>
    <xf numFmtId="0" fontId="17" fillId="13" borderId="19" xfId="0" applyFont="1" applyFill="1" applyBorder="1" applyAlignment="1">
      <alignment horizontal="left" vertical="center" wrapText="1" indent="2"/>
    </xf>
    <xf numFmtId="0" fontId="17" fillId="13" borderId="19" xfId="0" applyFont="1" applyFill="1" applyBorder="1" applyAlignment="1">
      <alignment horizontal="left" vertical="center" indent="1"/>
    </xf>
    <xf numFmtId="0" fontId="29" fillId="3" borderId="0" xfId="0" applyFont="1" applyFill="1"/>
    <xf numFmtId="0" fontId="8" fillId="0" borderId="0" xfId="0" applyFont="1"/>
    <xf numFmtId="0" fontId="30" fillId="3" borderId="0" xfId="0" applyFont="1" applyFill="1" applyAlignment="1">
      <alignment vertical="center" wrapText="1"/>
    </xf>
    <xf numFmtId="0" fontId="30" fillId="3" borderId="0" xfId="0" applyFont="1" applyFill="1"/>
    <xf numFmtId="0" fontId="31" fillId="3" borderId="0" xfId="0" applyFont="1" applyFill="1" applyAlignment="1">
      <alignment vertical="center"/>
    </xf>
    <xf numFmtId="0" fontId="31" fillId="3" borderId="0" xfId="0" applyFont="1" applyFill="1" applyAlignment="1">
      <alignment vertical="center" wrapText="1"/>
    </xf>
    <xf numFmtId="0" fontId="0" fillId="3" borderId="0" xfId="0" applyFill="1" applyAlignment="1">
      <alignment wrapText="1"/>
    </xf>
    <xf numFmtId="0" fontId="34" fillId="5" borderId="16" xfId="0" applyFont="1" applyFill="1" applyBorder="1" applyAlignment="1">
      <alignment horizontal="left" vertical="center" wrapText="1" indent="1"/>
    </xf>
    <xf numFmtId="0" fontId="34" fillId="5" borderId="16" xfId="0" applyFont="1" applyFill="1" applyBorder="1" applyAlignment="1">
      <alignment horizontal="left" vertical="center" indent="1"/>
    </xf>
    <xf numFmtId="0" fontId="8" fillId="3" borderId="16" xfId="0" applyFont="1" applyFill="1" applyBorder="1" applyAlignment="1" applyProtection="1">
      <alignment horizontal="left" indent="1"/>
      <protection locked="0"/>
    </xf>
    <xf numFmtId="0" fontId="8" fillId="3" borderId="16" xfId="0" applyFont="1" applyFill="1" applyBorder="1" applyAlignment="1" applyProtection="1">
      <alignment horizontal="left" vertical="center" indent="1"/>
      <protection locked="0"/>
    </xf>
    <xf numFmtId="0" fontId="17" fillId="13" borderId="35" xfId="0" applyFont="1" applyFill="1" applyBorder="1" applyAlignment="1">
      <alignment horizontal="center" vertical="center" wrapText="1"/>
    </xf>
    <xf numFmtId="0" fontId="16" fillId="6" borderId="36" xfId="0" applyFont="1" applyFill="1" applyBorder="1" applyAlignment="1">
      <alignment horizontal="center" vertical="center"/>
    </xf>
    <xf numFmtId="0" fontId="17" fillId="13" borderId="40" xfId="0" applyFont="1" applyFill="1" applyBorder="1" applyAlignment="1">
      <alignment horizontal="left" vertical="center" indent="1"/>
    </xf>
    <xf numFmtId="0" fontId="8" fillId="3" borderId="41" xfId="0" applyFont="1" applyFill="1" applyBorder="1"/>
    <xf numFmtId="0" fontId="8" fillId="12" borderId="0" xfId="0" applyFont="1" applyFill="1" applyAlignment="1">
      <alignment horizontal="left" indent="1"/>
    </xf>
    <xf numFmtId="0" fontId="37" fillId="12" borderId="42" xfId="0" applyFont="1" applyFill="1" applyBorder="1"/>
    <xf numFmtId="0" fontId="22" fillId="9" borderId="5" xfId="0" applyFont="1" applyFill="1" applyBorder="1" applyAlignment="1">
      <alignment horizontal="center" vertical="center" wrapText="1"/>
    </xf>
    <xf numFmtId="0" fontId="2" fillId="3" borderId="10" xfId="0" applyFont="1" applyFill="1" applyBorder="1"/>
    <xf numFmtId="0" fontId="2" fillId="3" borderId="26" xfId="0" applyFont="1" applyFill="1" applyBorder="1"/>
    <xf numFmtId="0" fontId="22" fillId="9" borderId="25" xfId="0" applyFont="1" applyFill="1" applyBorder="1" applyAlignment="1">
      <alignment horizontal="center" vertical="center"/>
    </xf>
    <xf numFmtId="0" fontId="23" fillId="3" borderId="9" xfId="0" applyFont="1" applyFill="1" applyBorder="1" applyAlignment="1">
      <alignment vertical="center"/>
    </xf>
    <xf numFmtId="0" fontId="12" fillId="3" borderId="9" xfId="0" applyFont="1" applyFill="1" applyBorder="1" applyAlignment="1">
      <alignment horizontal="left" vertical="top" wrapText="1"/>
    </xf>
    <xf numFmtId="0" fontId="23" fillId="3" borderId="13" xfId="0" applyFont="1" applyFill="1" applyBorder="1" applyAlignment="1" applyProtection="1">
      <alignment vertical="center"/>
      <protection locked="0"/>
    </xf>
    <xf numFmtId="0" fontId="23" fillId="3" borderId="26" xfId="0" applyFont="1" applyFill="1" applyBorder="1" applyAlignment="1">
      <alignment vertical="center" wrapText="1"/>
    </xf>
    <xf numFmtId="0" fontId="10" fillId="3" borderId="0" xfId="0" applyFont="1" applyFill="1"/>
    <xf numFmtId="0" fontId="23" fillId="3" borderId="5" xfId="0" applyFont="1" applyFill="1" applyBorder="1" applyAlignment="1" applyProtection="1">
      <alignment horizontal="center" vertical="center"/>
      <protection locked="0"/>
    </xf>
    <xf numFmtId="0" fontId="8" fillId="0" borderId="0" xfId="0" applyFont="1" applyAlignment="1">
      <alignment horizontal="left" vertical="top" wrapText="1" indent="1"/>
    </xf>
    <xf numFmtId="49" fontId="23" fillId="3" borderId="5" xfId="0" applyNumberFormat="1" applyFont="1" applyFill="1" applyBorder="1" applyAlignment="1" applyProtection="1">
      <alignment horizontal="center" vertical="center"/>
      <protection locked="0"/>
    </xf>
    <xf numFmtId="49" fontId="23" fillId="3" borderId="9" xfId="0" applyNumberFormat="1" applyFont="1" applyFill="1" applyBorder="1" applyAlignment="1" applyProtection="1">
      <alignment horizontal="center" vertical="center" wrapText="1"/>
      <protection locked="0"/>
    </xf>
    <xf numFmtId="49" fontId="23" fillId="3" borderId="5" xfId="0" applyNumberFormat="1" applyFont="1" applyFill="1" applyBorder="1" applyAlignment="1" applyProtection="1">
      <alignment horizontal="center" vertical="center" wrapText="1"/>
      <protection locked="0"/>
    </xf>
    <xf numFmtId="0" fontId="44" fillId="3" borderId="0" xfId="0" applyFont="1" applyFill="1"/>
    <xf numFmtId="0" fontId="45" fillId="6" borderId="0" xfId="0" applyFont="1" applyFill="1" applyAlignment="1">
      <alignment vertical="center"/>
    </xf>
    <xf numFmtId="0" fontId="46" fillId="6" borderId="0" xfId="0" applyFont="1" applyFill="1" applyAlignment="1">
      <alignment vertical="center"/>
    </xf>
    <xf numFmtId="0" fontId="47" fillId="3" borderId="0" xfId="0" applyFont="1" applyFill="1"/>
    <xf numFmtId="0" fontId="48" fillId="3" borderId="0" xfId="0" applyFont="1" applyFill="1"/>
    <xf numFmtId="0" fontId="48" fillId="3" borderId="0" xfId="0" applyFont="1" applyFill="1" applyAlignment="1">
      <alignment horizontal="left" vertical="top" indent="1"/>
    </xf>
    <xf numFmtId="0" fontId="50" fillId="3" borderId="0" xfId="0" applyFont="1" applyFill="1"/>
    <xf numFmtId="0" fontId="44" fillId="6" borderId="0" xfId="0" applyFont="1" applyFill="1" applyAlignment="1">
      <alignment vertical="center"/>
    </xf>
    <xf numFmtId="0" fontId="13" fillId="3" borderId="0" xfId="0" applyFont="1" applyFill="1" applyAlignment="1">
      <alignment vertical="center"/>
    </xf>
    <xf numFmtId="0" fontId="11" fillId="3" borderId="0" xfId="0" applyFont="1" applyFill="1"/>
    <xf numFmtId="0" fontId="51" fillId="3" borderId="0" xfId="0" applyFont="1" applyFill="1" applyAlignment="1">
      <alignment horizontal="left" vertical="top" indent="1"/>
    </xf>
    <xf numFmtId="0" fontId="11" fillId="3" borderId="0" xfId="0" applyFont="1" applyFill="1" applyAlignment="1">
      <alignment horizontal="left" vertical="top" indent="1"/>
    </xf>
    <xf numFmtId="0" fontId="10" fillId="3" borderId="16" xfId="0" applyFont="1" applyFill="1" applyBorder="1" applyAlignment="1">
      <alignment horizontal="left" vertical="center" indent="1"/>
    </xf>
    <xf numFmtId="0" fontId="10" fillId="3" borderId="16" xfId="0" applyFont="1" applyFill="1" applyBorder="1" applyAlignment="1">
      <alignment horizontal="left" vertical="center" wrapText="1" indent="1"/>
    </xf>
    <xf numFmtId="0" fontId="13" fillId="5" borderId="29" xfId="0" applyFont="1" applyFill="1" applyBorder="1" applyAlignment="1">
      <alignment horizontal="left" vertical="center" wrapText="1" indent="1"/>
    </xf>
    <xf numFmtId="0" fontId="13" fillId="5" borderId="29" xfId="0" applyFont="1" applyFill="1" applyBorder="1" applyAlignment="1">
      <alignment horizontal="left" vertical="center" indent="1"/>
    </xf>
    <xf numFmtId="0" fontId="54" fillId="4" borderId="19" xfId="0" applyFont="1" applyFill="1" applyBorder="1"/>
    <xf numFmtId="0" fontId="54" fillId="4" borderId="18" xfId="0" applyFont="1" applyFill="1" applyBorder="1"/>
    <xf numFmtId="0" fontId="56" fillId="7" borderId="15" xfId="0" applyFont="1" applyFill="1" applyBorder="1" applyAlignment="1">
      <alignment horizontal="left" vertical="center" indent="1"/>
    </xf>
    <xf numFmtId="0" fontId="56" fillId="3" borderId="16" xfId="0" applyFont="1" applyFill="1" applyBorder="1" applyAlignment="1">
      <alignment horizontal="left" vertical="center" wrapText="1" indent="1"/>
    </xf>
    <xf numFmtId="0" fontId="56" fillId="0" borderId="16" xfId="0" applyFont="1" applyBorder="1" applyAlignment="1">
      <alignment horizontal="left" vertical="center" wrapText="1" indent="1"/>
    </xf>
    <xf numFmtId="0" fontId="59" fillId="3" borderId="16" xfId="1" applyFont="1" applyFill="1" applyBorder="1" applyAlignment="1" applyProtection="1">
      <alignment horizontal="left" vertical="center" indent="1"/>
      <protection locked="0"/>
    </xf>
    <xf numFmtId="0" fontId="56" fillId="0" borderId="14" xfId="0" applyFont="1" applyBorder="1" applyAlignment="1">
      <alignment horizontal="left" vertical="center" wrapText="1" indent="1"/>
    </xf>
    <xf numFmtId="0" fontId="54" fillId="4" borderId="20" xfId="0" applyFont="1" applyFill="1" applyBorder="1"/>
    <xf numFmtId="0" fontId="54" fillId="4" borderId="21" xfId="0" applyFont="1" applyFill="1" applyBorder="1"/>
    <xf numFmtId="0" fontId="59" fillId="3" borderId="14" xfId="1" applyFont="1" applyFill="1" applyBorder="1" applyAlignment="1" applyProtection="1">
      <alignment horizontal="left" vertical="center" indent="1"/>
      <protection locked="0"/>
    </xf>
    <xf numFmtId="0" fontId="56" fillId="3" borderId="29" xfId="0" applyFont="1" applyFill="1" applyBorder="1" applyAlignment="1">
      <alignment horizontal="center" vertical="center"/>
    </xf>
    <xf numFmtId="0" fontId="56" fillId="7" borderId="23" xfId="0" applyFont="1" applyFill="1" applyBorder="1" applyAlignment="1">
      <alignment horizontal="left" vertical="center" wrapText="1" indent="1"/>
    </xf>
    <xf numFmtId="0" fontId="56" fillId="3" borderId="29" xfId="0" applyFont="1" applyFill="1" applyBorder="1" applyAlignment="1">
      <alignment horizontal="left" vertical="center" wrapText="1" indent="1"/>
    </xf>
    <xf numFmtId="0" fontId="56" fillId="0" borderId="29" xfId="0" applyFont="1" applyBorder="1" applyAlignment="1">
      <alignment horizontal="left" vertical="center" wrapText="1" indent="1"/>
    </xf>
    <xf numFmtId="0" fontId="56" fillId="3" borderId="16" xfId="0" applyFont="1" applyFill="1" applyBorder="1" applyAlignment="1">
      <alignment horizontal="center" vertical="center"/>
    </xf>
    <xf numFmtId="0" fontId="55" fillId="0" borderId="29" xfId="0" applyFont="1" applyBorder="1" applyAlignment="1">
      <alignment horizontal="left" vertical="center" wrapText="1" indent="1"/>
    </xf>
    <xf numFmtId="0" fontId="55" fillId="4" borderId="19" xfId="0" applyFont="1" applyFill="1" applyBorder="1" applyAlignment="1">
      <alignment horizontal="left" vertical="top" indent="1"/>
    </xf>
    <xf numFmtId="0" fontId="55" fillId="4" borderId="18" xfId="0" applyFont="1" applyFill="1" applyBorder="1" applyAlignment="1">
      <alignment horizontal="left" vertical="top" indent="1"/>
    </xf>
    <xf numFmtId="0" fontId="56" fillId="7" borderId="15" xfId="0" applyFont="1" applyFill="1" applyBorder="1" applyAlignment="1">
      <alignment horizontal="left" vertical="center" wrapText="1" indent="1"/>
    </xf>
    <xf numFmtId="0" fontId="56" fillId="4" borderId="20" xfId="0" applyFont="1" applyFill="1" applyBorder="1" applyAlignment="1">
      <alignment horizontal="left" vertical="top" indent="1"/>
    </xf>
    <xf numFmtId="0" fontId="56" fillId="4" borderId="21" xfId="0" applyFont="1" applyFill="1" applyBorder="1" applyAlignment="1">
      <alignment horizontal="left" vertical="top" indent="1"/>
    </xf>
    <xf numFmtId="0" fontId="56" fillId="4" borderId="20" xfId="0" applyFont="1" applyFill="1" applyBorder="1"/>
    <xf numFmtId="0" fontId="56" fillId="4" borderId="21" xfId="0" applyFont="1" applyFill="1" applyBorder="1"/>
    <xf numFmtId="0" fontId="56" fillId="3" borderId="30" xfId="0" applyFont="1" applyFill="1" applyBorder="1" applyAlignment="1">
      <alignment horizontal="center" vertical="center"/>
    </xf>
    <xf numFmtId="0" fontId="56" fillId="7" borderId="21" xfId="0" applyFont="1" applyFill="1" applyBorder="1" applyAlignment="1">
      <alignment horizontal="left" vertical="center" wrapText="1" indent="1"/>
    </xf>
    <xf numFmtId="0" fontId="56" fillId="0" borderId="30" xfId="0" applyFont="1" applyBorder="1" applyAlignment="1">
      <alignment horizontal="left" vertical="center" wrapText="1" indent="1"/>
    </xf>
    <xf numFmtId="0" fontId="56" fillId="4" borderId="19" xfId="0" applyFont="1" applyFill="1" applyBorder="1"/>
    <xf numFmtId="0" fontId="56" fillId="4" borderId="18" xfId="0" applyFont="1" applyFill="1" applyBorder="1"/>
    <xf numFmtId="0" fontId="56" fillId="0" borderId="27" xfId="0" applyFont="1" applyBorder="1" applyAlignment="1">
      <alignment horizontal="left" vertical="center" wrapText="1" indent="1"/>
    </xf>
    <xf numFmtId="0" fontId="56" fillId="4" borderId="22" xfId="0" applyFont="1" applyFill="1" applyBorder="1"/>
    <xf numFmtId="0" fontId="56" fillId="4" borderId="23" xfId="0" applyFont="1" applyFill="1" applyBorder="1"/>
    <xf numFmtId="0" fontId="56" fillId="0" borderId="20" xfId="0" applyFont="1" applyBorder="1" applyAlignment="1">
      <alignment horizontal="left" vertical="center" wrapText="1" indent="1"/>
    </xf>
    <xf numFmtId="0" fontId="56" fillId="4" borderId="14" xfId="0" applyFont="1" applyFill="1" applyBorder="1"/>
    <xf numFmtId="0" fontId="56" fillId="4" borderId="15" xfId="0" applyFont="1" applyFill="1" applyBorder="1"/>
    <xf numFmtId="0" fontId="56" fillId="3" borderId="19" xfId="0" applyFont="1" applyFill="1" applyBorder="1" applyAlignment="1">
      <alignment horizontal="center" vertical="center"/>
    </xf>
    <xf numFmtId="0" fontId="56" fillId="3" borderId="27" xfId="0" applyFont="1" applyFill="1" applyBorder="1" applyAlignment="1">
      <alignment horizontal="center" vertical="center"/>
    </xf>
    <xf numFmtId="0" fontId="56" fillId="7" borderId="18" xfId="0" applyFont="1" applyFill="1" applyBorder="1" applyAlignment="1">
      <alignment horizontal="left" vertical="center" wrapText="1" indent="1"/>
    </xf>
    <xf numFmtId="0" fontId="8" fillId="3" borderId="0" xfId="0" applyFont="1" applyFill="1" applyAlignment="1">
      <alignment wrapText="1"/>
    </xf>
    <xf numFmtId="0" fontId="10" fillId="6" borderId="0" xfId="0" applyFont="1" applyFill="1" applyAlignment="1">
      <alignment vertical="center" wrapText="1"/>
    </xf>
    <xf numFmtId="0" fontId="7" fillId="3" borderId="16" xfId="1" applyFill="1" applyBorder="1" applyAlignment="1" applyProtection="1">
      <alignment horizontal="left" vertical="center" indent="1"/>
      <protection locked="0"/>
    </xf>
    <xf numFmtId="0" fontId="3" fillId="3" borderId="0" xfId="0" applyFont="1" applyFill="1" applyAlignment="1">
      <alignment wrapText="1"/>
    </xf>
    <xf numFmtId="0" fontId="12" fillId="3" borderId="5" xfId="0" applyFont="1" applyFill="1" applyBorder="1" applyAlignment="1">
      <alignment vertical="top" wrapText="1"/>
    </xf>
    <xf numFmtId="0" fontId="63" fillId="7" borderId="15" xfId="0" applyFont="1" applyFill="1" applyBorder="1" applyAlignment="1">
      <alignment horizontal="left" vertical="center" wrapText="1" indent="1"/>
    </xf>
    <xf numFmtId="164" fontId="23" fillId="3" borderId="7" xfId="0" applyNumberFormat="1" applyFont="1" applyFill="1" applyBorder="1" applyAlignment="1">
      <alignment horizontal="center" vertical="center" wrapText="1"/>
    </xf>
    <xf numFmtId="0" fontId="23" fillId="3" borderId="26" xfId="0" applyFont="1" applyFill="1" applyBorder="1" applyAlignment="1">
      <alignment horizontal="center" vertical="center"/>
    </xf>
    <xf numFmtId="0" fontId="3" fillId="3" borderId="0" xfId="0" applyFont="1" applyFill="1" applyAlignment="1">
      <alignment horizontal="center" vertical="center"/>
    </xf>
    <xf numFmtId="0" fontId="56" fillId="4" borderId="0" xfId="0" applyFont="1" applyFill="1"/>
    <xf numFmtId="0" fontId="7" fillId="3" borderId="29" xfId="1" applyFill="1" applyBorder="1" applyAlignment="1" applyProtection="1">
      <alignment horizontal="left" vertical="center" indent="1"/>
      <protection locked="0"/>
    </xf>
    <xf numFmtId="0" fontId="7" fillId="3" borderId="30" xfId="1" applyFill="1" applyBorder="1" applyAlignment="1" applyProtection="1">
      <alignment horizontal="left" vertical="center" indent="1"/>
      <protection locked="0"/>
    </xf>
    <xf numFmtId="0" fontId="7" fillId="3" borderId="27" xfId="1" applyFill="1" applyBorder="1" applyAlignment="1" applyProtection="1">
      <alignment horizontal="left" vertical="center" indent="1"/>
      <protection locked="0"/>
    </xf>
    <xf numFmtId="0" fontId="12" fillId="0" borderId="5" xfId="0" applyFont="1" applyBorder="1" applyAlignment="1">
      <alignment vertical="top" wrapText="1"/>
    </xf>
    <xf numFmtId="0" fontId="23" fillId="3" borderId="11" xfId="0" applyFont="1" applyFill="1" applyBorder="1"/>
    <xf numFmtId="0" fontId="12" fillId="3" borderId="26" xfId="0" applyFont="1" applyFill="1" applyBorder="1" applyAlignment="1">
      <alignment horizontal="left" vertical="top" wrapText="1"/>
    </xf>
    <xf numFmtId="0" fontId="23" fillId="3" borderId="26" xfId="0" applyFont="1" applyFill="1" applyBorder="1"/>
    <xf numFmtId="0" fontId="3" fillId="3" borderId="0" xfId="0" applyFont="1" applyFill="1" applyAlignment="1">
      <alignment horizontal="left" vertical="center"/>
    </xf>
    <xf numFmtId="0" fontId="49" fillId="3" borderId="0" xfId="0" applyFont="1" applyFill="1" applyAlignment="1">
      <alignment horizontal="left" vertical="top" indent="1"/>
    </xf>
    <xf numFmtId="0" fontId="64" fillId="28" borderId="0" xfId="0" applyFont="1" applyFill="1"/>
    <xf numFmtId="0" fontId="65" fillId="28" borderId="0" xfId="0" applyFont="1" applyFill="1"/>
    <xf numFmtId="0" fontId="66" fillId="25" borderId="0" xfId="0" applyFont="1" applyFill="1"/>
    <xf numFmtId="0" fontId="67" fillId="0" borderId="0" xfId="0" applyFont="1"/>
    <xf numFmtId="0" fontId="68" fillId="3" borderId="16" xfId="1" applyFont="1" applyFill="1" applyBorder="1" applyAlignment="1" applyProtection="1">
      <alignment horizontal="left" vertical="center" indent="1"/>
      <protection locked="0"/>
    </xf>
    <xf numFmtId="0" fontId="56" fillId="3" borderId="16" xfId="0" applyFont="1" applyFill="1" applyBorder="1" applyAlignment="1">
      <alignment horizontal="center" vertical="center" wrapText="1"/>
    </xf>
    <xf numFmtId="0" fontId="0" fillId="0" borderId="0" xfId="0" applyAlignment="1">
      <alignment vertical="center" wrapText="1"/>
    </xf>
    <xf numFmtId="0" fontId="6" fillId="3" borderId="0" xfId="0" applyFont="1" applyFill="1" applyAlignment="1">
      <alignment horizontal="center"/>
    </xf>
    <xf numFmtId="0" fontId="6" fillId="3" borderId="0" xfId="0" applyFont="1" applyFill="1"/>
    <xf numFmtId="0" fontId="6" fillId="3" borderId="0" xfId="0" applyFont="1" applyFill="1" applyAlignment="1">
      <alignment horizontal="right"/>
    </xf>
    <xf numFmtId="0" fontId="17" fillId="6" borderId="0" xfId="0" applyFont="1" applyFill="1" applyAlignment="1">
      <alignment horizontal="center" vertical="center"/>
    </xf>
    <xf numFmtId="0" fontId="17" fillId="6" borderId="0" xfId="0" applyFont="1" applyFill="1" applyAlignment="1">
      <alignment horizontal="right" vertical="center"/>
    </xf>
    <xf numFmtId="0" fontId="17" fillId="6" borderId="32" xfId="0" applyFont="1" applyFill="1" applyBorder="1" applyAlignment="1">
      <alignment horizontal="center" vertical="center"/>
    </xf>
    <xf numFmtId="0" fontId="13" fillId="3" borderId="0" xfId="0" applyFont="1" applyFill="1" applyAlignment="1">
      <alignment horizontal="center"/>
    </xf>
    <xf numFmtId="0" fontId="13" fillId="6" borderId="0" xfId="0" applyFont="1" applyFill="1" applyAlignment="1">
      <alignment horizontal="center" vertical="center"/>
    </xf>
    <xf numFmtId="0" fontId="13" fillId="6" borderId="0" xfId="0" applyFont="1" applyFill="1" applyAlignment="1">
      <alignment horizontal="right" vertical="center"/>
    </xf>
    <xf numFmtId="0" fontId="10" fillId="3" borderId="0" xfId="0" applyFont="1" applyFill="1" applyAlignment="1">
      <alignment horizontal="center"/>
    </xf>
    <xf numFmtId="0" fontId="10" fillId="3" borderId="0" xfId="0" applyFont="1" applyFill="1" applyAlignment="1">
      <alignment horizontal="right"/>
    </xf>
    <xf numFmtId="0" fontId="11" fillId="3" borderId="0" xfId="0" applyFont="1" applyFill="1" applyAlignment="1">
      <alignment horizontal="right"/>
    </xf>
    <xf numFmtId="0" fontId="56" fillId="0" borderId="23" xfId="0" applyFont="1" applyBorder="1" applyAlignment="1">
      <alignment horizontal="left" vertical="center" wrapText="1" indent="1"/>
    </xf>
    <xf numFmtId="0" fontId="3" fillId="17" borderId="0" xfId="0" applyFont="1" applyFill="1"/>
    <xf numFmtId="0" fontId="70" fillId="3" borderId="2" xfId="0" applyFont="1" applyFill="1" applyBorder="1"/>
    <xf numFmtId="0" fontId="70" fillId="3" borderId="0" xfId="0" applyFont="1" applyFill="1"/>
    <xf numFmtId="0" fontId="25" fillId="14" borderId="9" xfId="0" applyFont="1" applyFill="1" applyBorder="1"/>
    <xf numFmtId="0" fontId="25" fillId="14" borderId="5" xfId="0" applyFont="1" applyFill="1" applyBorder="1"/>
    <xf numFmtId="0" fontId="25" fillId="3" borderId="9" xfId="0" applyFont="1" applyFill="1" applyBorder="1" applyAlignment="1" applyProtection="1">
      <alignment horizontal="center" vertical="center"/>
      <protection locked="0"/>
    </xf>
    <xf numFmtId="0" fontId="25" fillId="3" borderId="5" xfId="0" applyFont="1" applyFill="1" applyBorder="1" applyAlignment="1" applyProtection="1">
      <alignment horizontal="center" vertical="center"/>
      <protection locked="0"/>
    </xf>
    <xf numFmtId="0" fontId="25" fillId="27" borderId="9" xfId="0" applyFont="1" applyFill="1" applyBorder="1" applyAlignment="1" applyProtection="1">
      <alignment horizontal="center" vertical="center"/>
      <protection locked="0"/>
    </xf>
    <xf numFmtId="0" fontId="33" fillId="9" borderId="25" xfId="0" applyFont="1" applyFill="1" applyBorder="1" applyAlignment="1">
      <alignment horizontal="center" vertical="center" wrapText="1"/>
    </xf>
    <xf numFmtId="0" fontId="9" fillId="3" borderId="5" xfId="0" applyFont="1" applyFill="1" applyBorder="1" applyAlignment="1" applyProtection="1">
      <alignment horizontal="center" vertical="center" wrapText="1"/>
      <protection locked="0"/>
    </xf>
    <xf numFmtId="0" fontId="64" fillId="0" borderId="0" xfId="0" applyFont="1"/>
    <xf numFmtId="49" fontId="2" fillId="3" borderId="5" xfId="0" applyNumberFormat="1" applyFont="1" applyFill="1" applyBorder="1" applyAlignment="1" applyProtection="1">
      <alignment horizontal="center" vertical="center"/>
      <protection locked="0"/>
    </xf>
    <xf numFmtId="49" fontId="2" fillId="0" borderId="5" xfId="0" applyNumberFormat="1" applyFont="1" applyBorder="1" applyAlignment="1" applyProtection="1">
      <alignment horizontal="center" vertical="center"/>
      <protection locked="0"/>
    </xf>
    <xf numFmtId="0" fontId="71" fillId="6" borderId="0" xfId="0" applyFont="1" applyFill="1" applyAlignment="1">
      <alignment vertical="center"/>
    </xf>
    <xf numFmtId="0" fontId="10" fillId="17" borderId="0" xfId="0" applyFont="1" applyFill="1" applyAlignment="1">
      <alignment horizontal="center"/>
    </xf>
    <xf numFmtId="0" fontId="69" fillId="27" borderId="9" xfId="1" applyNumberFormat="1" applyFont="1" applyFill="1" applyBorder="1" applyAlignment="1" applyProtection="1">
      <alignment horizontal="center" vertical="center" wrapText="1"/>
      <protection locked="0"/>
    </xf>
    <xf numFmtId="0" fontId="10" fillId="30" borderId="16" xfId="0" applyFont="1" applyFill="1" applyBorder="1" applyAlignment="1" applyProtection="1">
      <alignment horizontal="left" vertical="center" indent="1"/>
      <protection locked="0"/>
    </xf>
    <xf numFmtId="0" fontId="25" fillId="3" borderId="26" xfId="0" applyFont="1" applyFill="1" applyBorder="1" applyAlignment="1" applyProtection="1">
      <alignment horizontal="center" vertical="center"/>
      <protection locked="0"/>
    </xf>
    <xf numFmtId="0" fontId="63" fillId="7" borderId="23" xfId="0" applyFont="1" applyFill="1" applyBorder="1" applyAlignment="1">
      <alignment horizontal="left" vertical="center" wrapText="1" indent="1"/>
    </xf>
    <xf numFmtId="0" fontId="11" fillId="4" borderId="15" xfId="0" applyFont="1" applyFill="1" applyBorder="1" applyAlignment="1">
      <alignment horizontal="left" vertical="center" indent="1"/>
    </xf>
    <xf numFmtId="14" fontId="56" fillId="3" borderId="16" xfId="0" applyNumberFormat="1" applyFont="1" applyFill="1" applyBorder="1" applyAlignment="1">
      <alignment horizontal="left" vertical="center" wrapText="1" indent="1"/>
    </xf>
    <xf numFmtId="0" fontId="3" fillId="17" borderId="0" xfId="0" applyFont="1" applyFill="1" applyAlignment="1">
      <alignment horizontal="left" vertical="center"/>
    </xf>
    <xf numFmtId="0" fontId="3" fillId="24" borderId="0" xfId="0" applyFont="1" applyFill="1" applyAlignment="1">
      <alignment horizontal="left" vertical="center"/>
    </xf>
    <xf numFmtId="0" fontId="69" fillId="27" borderId="9" xfId="1" applyNumberFormat="1" applyFont="1" applyFill="1" applyBorder="1" applyAlignment="1" applyProtection="1">
      <alignment horizontal="left" vertical="center" wrapText="1"/>
    </xf>
    <xf numFmtId="0" fontId="3" fillId="0" borderId="0" xfId="0" applyFont="1"/>
    <xf numFmtId="49" fontId="23" fillId="27" borderId="5" xfId="0" applyNumberFormat="1" applyFont="1" applyFill="1" applyBorder="1" applyAlignment="1" applyProtection="1">
      <alignment horizontal="center" vertical="center" wrapText="1"/>
      <protection locked="0"/>
    </xf>
    <xf numFmtId="0" fontId="54" fillId="4" borderId="0" xfId="0" applyFont="1" applyFill="1"/>
    <xf numFmtId="0" fontId="56" fillId="7" borderId="18" xfId="0" applyFont="1" applyFill="1" applyBorder="1" applyAlignment="1">
      <alignment horizontal="left" vertical="center" indent="1"/>
    </xf>
    <xf numFmtId="0" fontId="56" fillId="0" borderId="15" xfId="0" applyFont="1" applyBorder="1" applyAlignment="1">
      <alignment horizontal="left" vertical="center" wrapText="1" indent="1"/>
    </xf>
    <xf numFmtId="0" fontId="56" fillId="3" borderId="27" xfId="0" applyFont="1" applyFill="1" applyBorder="1" applyAlignment="1">
      <alignment horizontal="left" vertical="center" wrapText="1" indent="1"/>
    </xf>
    <xf numFmtId="0" fontId="56" fillId="7" borderId="53" xfId="0" applyFont="1" applyFill="1" applyBorder="1" applyAlignment="1">
      <alignment horizontal="left" vertical="center" indent="1"/>
    </xf>
    <xf numFmtId="0" fontId="56" fillId="3" borderId="53" xfId="0" applyFont="1" applyFill="1" applyBorder="1" applyAlignment="1">
      <alignment horizontal="left" vertical="center" wrapText="1" indent="1"/>
    </xf>
    <xf numFmtId="0" fontId="39" fillId="16" borderId="50" xfId="0" applyFont="1" applyFill="1" applyBorder="1" applyAlignment="1">
      <alignment horizontal="center" vertical="top" wrapText="1"/>
    </xf>
    <xf numFmtId="0" fontId="39" fillId="16" borderId="51" xfId="0" applyFont="1" applyFill="1" applyBorder="1" applyAlignment="1">
      <alignment horizontal="left" vertical="top" wrapText="1"/>
    </xf>
    <xf numFmtId="0" fontId="42" fillId="0" borderId="5" xfId="0" applyFont="1" applyBorder="1" applyAlignment="1">
      <alignment horizontal="left" vertical="top" wrapText="1"/>
    </xf>
    <xf numFmtId="0" fontId="6" fillId="3" borderId="5" xfId="0" applyFont="1" applyFill="1" applyBorder="1" applyAlignment="1">
      <alignment horizontal="left" vertical="top" wrapText="1"/>
    </xf>
    <xf numFmtId="0" fontId="6" fillId="31" borderId="5" xfId="0" applyFont="1" applyFill="1" applyBorder="1" applyAlignment="1">
      <alignment horizontal="left" vertical="top" wrapText="1"/>
    </xf>
    <xf numFmtId="0" fontId="6" fillId="0" borderId="5" xfId="0" applyFont="1" applyBorder="1" applyAlignment="1">
      <alignment horizontal="left" vertical="top" wrapText="1"/>
    </xf>
    <xf numFmtId="0" fontId="6" fillId="24" borderId="5" xfId="0" applyFont="1" applyFill="1" applyBorder="1" applyAlignment="1">
      <alignment horizontal="left" vertical="top" wrapText="1"/>
    </xf>
    <xf numFmtId="0" fontId="6" fillId="26" borderId="5" xfId="0" applyFont="1" applyFill="1" applyBorder="1" applyAlignment="1">
      <alignment horizontal="left" vertical="top" wrapText="1"/>
    </xf>
    <xf numFmtId="0" fontId="43" fillId="20" borderId="5" xfId="0" applyFont="1" applyFill="1" applyBorder="1" applyAlignment="1">
      <alignment horizontal="left" vertical="top" wrapText="1"/>
    </xf>
    <xf numFmtId="0" fontId="42" fillId="0" borderId="5" xfId="0" applyFont="1" applyBorder="1" applyAlignment="1">
      <alignment wrapText="1"/>
    </xf>
    <xf numFmtId="0" fontId="43" fillId="0" borderId="5" xfId="0" applyFont="1" applyBorder="1" applyAlignment="1">
      <alignment horizontal="left" vertical="top" wrapText="1"/>
    </xf>
    <xf numFmtId="0" fontId="42" fillId="3" borderId="5" xfId="0" applyFont="1" applyFill="1" applyBorder="1" applyAlignment="1">
      <alignment horizontal="left" vertical="top" wrapText="1"/>
    </xf>
    <xf numFmtId="0" fontId="0" fillId="0" borderId="0" xfId="0" applyAlignment="1">
      <alignment wrapText="1"/>
    </xf>
    <xf numFmtId="0" fontId="40" fillId="15" borderId="50" xfId="2" applyNumberFormat="1" applyFont="1" applyAlignment="1">
      <alignment horizontal="center" vertical="top" wrapText="1"/>
    </xf>
    <xf numFmtId="0" fontId="40" fillId="15" borderId="52" xfId="2" applyNumberFormat="1" applyFont="1" applyBorder="1" applyAlignment="1">
      <alignment horizontal="left" vertical="top" wrapText="1"/>
    </xf>
    <xf numFmtId="0" fontId="6" fillId="26" borderId="8" xfId="0" applyFont="1" applyFill="1" applyBorder="1" applyAlignment="1">
      <alignment horizontal="left" vertical="top" wrapText="1"/>
    </xf>
    <xf numFmtId="0" fontId="6" fillId="22" borderId="5" xfId="0" applyFont="1" applyFill="1" applyBorder="1" applyAlignment="1">
      <alignment horizontal="left" vertical="top" wrapText="1"/>
    </xf>
    <xf numFmtId="0" fontId="0" fillId="0" borderId="5" xfId="0" applyBorder="1" applyAlignment="1">
      <alignment horizontal="left" vertical="top" wrapText="1"/>
    </xf>
    <xf numFmtId="0" fontId="0" fillId="0" borderId="5" xfId="0" applyBorder="1" applyAlignment="1">
      <alignment horizontal="left" vertical="top" wrapText="1" readingOrder="1"/>
    </xf>
    <xf numFmtId="0" fontId="0" fillId="31" borderId="0" xfId="0" applyFill="1" applyAlignment="1">
      <alignment wrapText="1"/>
    </xf>
    <xf numFmtId="0" fontId="42" fillId="0" borderId="5" xfId="0" applyFont="1" applyBorder="1" applyAlignment="1">
      <alignment vertical="top" wrapText="1"/>
    </xf>
    <xf numFmtId="0" fontId="6" fillId="0" borderId="5" xfId="0" applyFont="1" applyBorder="1" applyAlignment="1">
      <alignment vertical="top" wrapText="1"/>
    </xf>
    <xf numFmtId="0" fontId="0" fillId="3" borderId="5" xfId="0" applyFill="1" applyBorder="1" applyAlignment="1">
      <alignment horizontal="left" vertical="top" wrapText="1"/>
    </xf>
    <xf numFmtId="0" fontId="0" fillId="25" borderId="5" xfId="0" applyFill="1" applyBorder="1" applyAlignment="1">
      <alignment wrapText="1"/>
    </xf>
    <xf numFmtId="0" fontId="0" fillId="22" borderId="5" xfId="0" applyFill="1" applyBorder="1" applyAlignment="1">
      <alignment horizontal="left" vertical="top" wrapText="1"/>
    </xf>
    <xf numFmtId="0" fontId="0" fillId="18" borderId="5" xfId="0" applyFill="1" applyBorder="1" applyAlignment="1">
      <alignment horizontal="left" vertical="top" wrapText="1"/>
    </xf>
    <xf numFmtId="0" fontId="0" fillId="19" borderId="5" xfId="0" applyFill="1" applyBorder="1" applyAlignment="1">
      <alignment horizontal="left" vertical="top" wrapText="1"/>
    </xf>
    <xf numFmtId="0" fontId="0" fillId="22" borderId="0" xfId="0" applyFill="1" applyAlignment="1">
      <alignment wrapText="1"/>
    </xf>
    <xf numFmtId="0" fontId="42" fillId="0" borderId="5" xfId="3" applyFont="1" applyBorder="1" applyAlignment="1">
      <alignment horizontal="left" vertical="top" wrapText="1"/>
    </xf>
    <xf numFmtId="0" fontId="0" fillId="0" borderId="5" xfId="3" applyFont="1" applyBorder="1" applyAlignment="1">
      <alignment horizontal="left" vertical="top" wrapText="1"/>
    </xf>
    <xf numFmtId="0" fontId="6" fillId="21" borderId="5" xfId="0" applyFont="1" applyFill="1" applyBorder="1" applyAlignment="1">
      <alignment horizontal="left" vertical="top" wrapText="1"/>
    </xf>
    <xf numFmtId="0" fontId="0" fillId="23" borderId="0" xfId="0" applyFill="1" applyAlignment="1">
      <alignment wrapText="1"/>
    </xf>
    <xf numFmtId="0" fontId="6" fillId="23" borderId="5" xfId="0" applyFont="1" applyFill="1" applyBorder="1" applyAlignment="1">
      <alignment horizontal="left" vertical="top" wrapText="1"/>
    </xf>
    <xf numFmtId="0" fontId="0" fillId="26" borderId="5" xfId="0" applyFill="1" applyBorder="1" applyAlignment="1">
      <alignment wrapText="1"/>
    </xf>
    <xf numFmtId="0" fontId="0" fillId="26" borderId="5" xfId="0" applyFill="1" applyBorder="1" applyAlignment="1">
      <alignment horizontal="left" wrapText="1"/>
    </xf>
    <xf numFmtId="0" fontId="0" fillId="17" borderId="5" xfId="0" applyFill="1" applyBorder="1" applyAlignment="1">
      <alignment horizontal="left" wrapText="1"/>
    </xf>
    <xf numFmtId="0" fontId="0" fillId="17" borderId="5" xfId="0" applyFill="1" applyBorder="1" applyAlignment="1">
      <alignment wrapText="1"/>
    </xf>
    <xf numFmtId="0" fontId="0" fillId="0" borderId="5" xfId="0" applyBorder="1" applyAlignment="1">
      <alignment wrapText="1"/>
    </xf>
    <xf numFmtId="0" fontId="0" fillId="24" borderId="5" xfId="0" applyFill="1" applyBorder="1" applyAlignment="1">
      <alignment wrapText="1"/>
    </xf>
    <xf numFmtId="0" fontId="72" fillId="14" borderId="9" xfId="0" applyFont="1" applyFill="1" applyBorder="1" applyAlignment="1">
      <alignment vertical="top" wrapText="1"/>
    </xf>
    <xf numFmtId="0" fontId="17" fillId="13" borderId="18" xfId="0" applyFont="1" applyFill="1" applyBorder="1" applyAlignment="1">
      <alignment horizontal="left" vertical="center" wrapText="1" indent="2"/>
    </xf>
    <xf numFmtId="0" fontId="23" fillId="3" borderId="5" xfId="0" applyFont="1" applyFill="1" applyBorder="1" applyAlignment="1" applyProtection="1">
      <alignment horizontal="center" vertical="center" wrapText="1"/>
      <protection locked="0"/>
    </xf>
    <xf numFmtId="0" fontId="23" fillId="3" borderId="9" xfId="0" applyFont="1" applyFill="1" applyBorder="1" applyAlignment="1" applyProtection="1">
      <alignment horizontal="center" vertical="center" wrapText="1"/>
      <protection locked="0"/>
    </xf>
    <xf numFmtId="0" fontId="23" fillId="3" borderId="26" xfId="0" applyFont="1" applyFill="1" applyBorder="1" applyAlignment="1" applyProtection="1">
      <alignment horizontal="center" vertical="center" wrapText="1"/>
      <protection locked="0"/>
    </xf>
    <xf numFmtId="0" fontId="23" fillId="3" borderId="8" xfId="0" applyFont="1" applyFill="1" applyBorder="1" applyAlignment="1" applyProtection="1">
      <alignment horizontal="center" vertical="center" wrapText="1"/>
      <protection locked="0"/>
    </xf>
    <xf numFmtId="0" fontId="74" fillId="0" borderId="5" xfId="0" applyFont="1" applyBorder="1" applyAlignment="1">
      <alignment horizontal="left" vertical="top" wrapText="1"/>
    </xf>
    <xf numFmtId="0" fontId="74" fillId="0" borderId="0" xfId="0" applyFont="1" applyAlignment="1">
      <alignment vertical="top" wrapText="1"/>
    </xf>
    <xf numFmtId="0" fontId="75" fillId="3" borderId="0" xfId="0" applyFont="1" applyFill="1" applyAlignment="1">
      <alignment wrapText="1"/>
    </xf>
    <xf numFmtId="0" fontId="73" fillId="0" borderId="0" xfId="0" applyFont="1"/>
    <xf numFmtId="0" fontId="74" fillId="0" borderId="0" xfId="0" applyFont="1"/>
    <xf numFmtId="0" fontId="74" fillId="26" borderId="0" xfId="0" applyFont="1" applyFill="1" applyAlignment="1">
      <alignment vertical="top" wrapText="1"/>
    </xf>
    <xf numFmtId="0" fontId="7" fillId="3" borderId="30" xfId="1" applyFill="1" applyBorder="1" applyAlignment="1" applyProtection="1">
      <alignment horizontal="left" vertical="center" indent="1"/>
    </xf>
    <xf numFmtId="0" fontId="23" fillId="3" borderId="26" xfId="0" applyFont="1" applyFill="1" applyBorder="1" applyAlignment="1" applyProtection="1">
      <alignment horizontal="center" vertical="center"/>
      <protection locked="0"/>
    </xf>
    <xf numFmtId="0" fontId="3" fillId="32" borderId="0" xfId="0" applyFont="1" applyFill="1"/>
    <xf numFmtId="0" fontId="12" fillId="3" borderId="9" xfId="0" applyFont="1" applyFill="1" applyBorder="1" applyAlignment="1">
      <alignment vertical="center" wrapText="1"/>
    </xf>
    <xf numFmtId="0" fontId="0" fillId="0" borderId="0" xfId="0" applyAlignment="1">
      <alignment vertical="top" wrapText="1"/>
    </xf>
    <xf numFmtId="0" fontId="78" fillId="0" borderId="0" xfId="4" applyFont="1"/>
    <xf numFmtId="0" fontId="79" fillId="0" borderId="0" xfId="4" applyFont="1" applyAlignment="1">
      <alignment vertical="top"/>
    </xf>
    <xf numFmtId="0" fontId="76" fillId="26" borderId="0" xfId="0" applyFont="1" applyFill="1" applyAlignment="1">
      <alignment vertical="top" wrapText="1"/>
    </xf>
    <xf numFmtId="0" fontId="0" fillId="26" borderId="0" xfId="0" applyFill="1" applyAlignment="1">
      <alignment vertical="top" wrapText="1"/>
    </xf>
    <xf numFmtId="0" fontId="80" fillId="0" borderId="0" xfId="0" applyFont="1" applyAlignment="1">
      <alignment wrapText="1"/>
    </xf>
    <xf numFmtId="0" fontId="80" fillId="26" borderId="0" xfId="0" applyFont="1" applyFill="1" applyAlignment="1">
      <alignment wrapText="1"/>
    </xf>
    <xf numFmtId="0" fontId="0" fillId="26" borderId="0" xfId="0" applyFill="1" applyAlignment="1">
      <alignment wrapText="1"/>
    </xf>
    <xf numFmtId="0" fontId="23" fillId="27" borderId="5" xfId="0" applyFont="1" applyFill="1" applyBorder="1" applyAlignment="1" applyProtection="1">
      <alignment horizontal="center" vertical="center" wrapText="1"/>
      <protection locked="0"/>
    </xf>
    <xf numFmtId="0" fontId="81" fillId="0" borderId="0" xfId="0" applyFont="1" applyAlignment="1">
      <alignment vertical="top" wrapText="1"/>
    </xf>
    <xf numFmtId="0" fontId="6" fillId="0" borderId="0" xfId="0" applyFont="1" applyAlignment="1">
      <alignment horizontal="left" vertical="top" wrapText="1"/>
    </xf>
    <xf numFmtId="0" fontId="82" fillId="0" borderId="0" xfId="0" applyFont="1" applyAlignment="1">
      <alignment wrapText="1"/>
    </xf>
    <xf numFmtId="0" fontId="22" fillId="4" borderId="7" xfId="0" applyFont="1" applyFill="1" applyBorder="1" applyAlignment="1">
      <alignment horizontal="center" vertical="center"/>
    </xf>
    <xf numFmtId="0" fontId="22" fillId="4" borderId="10" xfId="0" applyFont="1" applyFill="1" applyBorder="1" applyAlignment="1">
      <alignment horizontal="center" vertical="center"/>
    </xf>
    <xf numFmtId="0" fontId="22" fillId="4" borderId="8" xfId="0" applyFont="1" applyFill="1" applyBorder="1" applyAlignment="1">
      <alignment horizontal="center" vertical="center"/>
    </xf>
    <xf numFmtId="0" fontId="83" fillId="0" borderId="5" xfId="0" applyFont="1" applyBorder="1" applyAlignment="1">
      <alignment horizontal="left" vertical="center" indent="1"/>
    </xf>
    <xf numFmtId="0" fontId="83" fillId="0" borderId="5" xfId="0" applyFont="1" applyBorder="1"/>
    <xf numFmtId="0" fontId="84" fillId="0" borderId="5" xfId="0" applyFont="1" applyBorder="1"/>
    <xf numFmtId="0" fontId="75" fillId="25" borderId="5" xfId="4" applyFont="1" applyFill="1" applyBorder="1" applyAlignment="1">
      <alignment horizontal="left" vertical="top"/>
    </xf>
    <xf numFmtId="0" fontId="75" fillId="25" borderId="5" xfId="4" applyFont="1" applyFill="1" applyBorder="1" applyAlignment="1">
      <alignment horizontal="left" vertical="top" wrapText="1"/>
    </xf>
    <xf numFmtId="0" fontId="33" fillId="11" borderId="14" xfId="0" applyFont="1" applyFill="1" applyBorder="1" applyAlignment="1">
      <alignment horizontal="center" vertical="center" wrapText="1"/>
    </xf>
    <xf numFmtId="0" fontId="33" fillId="11" borderId="17" xfId="0" applyFont="1" applyFill="1" applyBorder="1" applyAlignment="1">
      <alignment horizontal="center" vertical="center" wrapText="1"/>
    </xf>
    <xf numFmtId="0" fontId="33" fillId="11" borderId="15" xfId="0" applyFont="1" applyFill="1" applyBorder="1" applyAlignment="1">
      <alignment horizontal="center" vertical="center" wrapText="1"/>
    </xf>
    <xf numFmtId="0" fontId="32" fillId="5" borderId="14" xfId="0" quotePrefix="1" applyFont="1" applyFill="1" applyBorder="1" applyAlignment="1">
      <alignment horizontal="left" vertical="center" wrapText="1" indent="1"/>
    </xf>
    <xf numFmtId="0" fontId="32" fillId="5" borderId="17" xfId="0" quotePrefix="1" applyFont="1" applyFill="1" applyBorder="1" applyAlignment="1">
      <alignment horizontal="left" vertical="center" wrapText="1" indent="1"/>
    </xf>
    <xf numFmtId="0" fontId="32" fillId="5" borderId="15" xfId="0" quotePrefix="1" applyFont="1" applyFill="1" applyBorder="1" applyAlignment="1">
      <alignment horizontal="left" vertical="center" wrapText="1" indent="1"/>
    </xf>
    <xf numFmtId="0" fontId="10" fillId="3" borderId="14" xfId="0" applyFont="1" applyFill="1" applyBorder="1" applyAlignment="1">
      <alignment horizontal="left" vertical="center" wrapText="1" indent="1"/>
    </xf>
    <xf numFmtId="0" fontId="10" fillId="3" borderId="17" xfId="0" applyFont="1" applyFill="1" applyBorder="1" applyAlignment="1">
      <alignment horizontal="left" vertical="center" wrapText="1" indent="1"/>
    </xf>
    <xf numFmtId="0" fontId="10" fillId="3" borderId="15" xfId="0" applyFont="1" applyFill="1" applyBorder="1" applyAlignment="1">
      <alignment horizontal="left" vertical="center" wrapText="1" indent="1"/>
    </xf>
    <xf numFmtId="0" fontId="36" fillId="12" borderId="43" xfId="1" applyFont="1" applyFill="1" applyBorder="1" applyAlignment="1">
      <alignment horizontal="center" vertical="center" wrapText="1"/>
    </xf>
    <xf numFmtId="0" fontId="36" fillId="12" borderId="44" xfId="1" applyFont="1" applyFill="1" applyBorder="1" applyAlignment="1">
      <alignment horizontal="center" vertical="center" wrapText="1"/>
    </xf>
    <xf numFmtId="0" fontId="32" fillId="5" borderId="14" xfId="0" applyFont="1" applyFill="1" applyBorder="1" applyAlignment="1">
      <alignment horizontal="left" vertical="center" wrapText="1" indent="1"/>
    </xf>
    <xf numFmtId="0" fontId="32" fillId="5" borderId="17" xfId="0" applyFont="1" applyFill="1" applyBorder="1" applyAlignment="1">
      <alignment horizontal="left" vertical="center" wrapText="1" indent="1"/>
    </xf>
    <xf numFmtId="0" fontId="32" fillId="5" borderId="15" xfId="0" applyFont="1" applyFill="1" applyBorder="1" applyAlignment="1">
      <alignment horizontal="left" vertical="center" wrapText="1" indent="1"/>
    </xf>
    <xf numFmtId="0" fontId="32" fillId="5" borderId="22" xfId="0" applyFont="1" applyFill="1" applyBorder="1" applyAlignment="1">
      <alignment horizontal="left" vertical="center" wrapText="1" indent="1"/>
    </xf>
    <xf numFmtId="0" fontId="32" fillId="5" borderId="28" xfId="0" applyFont="1" applyFill="1" applyBorder="1" applyAlignment="1">
      <alignment horizontal="left" vertical="center" wrapText="1" indent="1"/>
    </xf>
    <xf numFmtId="0" fontId="32" fillId="5" borderId="23" xfId="0" applyFont="1" applyFill="1" applyBorder="1" applyAlignment="1">
      <alignment horizontal="left" vertical="center" wrapText="1" indent="1"/>
    </xf>
    <xf numFmtId="0" fontId="10" fillId="3" borderId="14" xfId="0" applyFont="1" applyFill="1" applyBorder="1" applyAlignment="1">
      <alignment horizontal="left" vertical="top" wrapText="1" indent="1"/>
    </xf>
    <xf numFmtId="0" fontId="10" fillId="3" borderId="17" xfId="0" applyFont="1" applyFill="1" applyBorder="1" applyAlignment="1">
      <alignment horizontal="left" vertical="top" wrapText="1" indent="1"/>
    </xf>
    <xf numFmtId="0" fontId="10" fillId="3" borderId="15" xfId="0" applyFont="1" applyFill="1" applyBorder="1" applyAlignment="1">
      <alignment horizontal="left" vertical="top" wrapText="1" indent="1"/>
    </xf>
    <xf numFmtId="0" fontId="10" fillId="3" borderId="20" xfId="0" applyFont="1" applyFill="1" applyBorder="1" applyAlignment="1">
      <alignment horizontal="left" vertical="top" wrapText="1" indent="1"/>
    </xf>
    <xf numFmtId="0" fontId="10" fillId="3" borderId="0" xfId="0" applyFont="1" applyFill="1" applyAlignment="1">
      <alignment horizontal="left" vertical="top" wrapText="1" indent="1"/>
    </xf>
    <xf numFmtId="0" fontId="10" fillId="3" borderId="21" xfId="0" applyFont="1" applyFill="1" applyBorder="1" applyAlignment="1">
      <alignment horizontal="left" vertical="top" wrapText="1" indent="1"/>
    </xf>
    <xf numFmtId="0" fontId="41" fillId="3" borderId="20" xfId="0" applyFont="1" applyFill="1" applyBorder="1" applyAlignment="1">
      <alignment horizontal="left" vertical="center" wrapText="1" indent="1"/>
    </xf>
    <xf numFmtId="0" fontId="41" fillId="3" borderId="0" xfId="0" applyFont="1" applyFill="1" applyAlignment="1">
      <alignment horizontal="left" vertical="center" wrapText="1" indent="1"/>
    </xf>
    <xf numFmtId="0" fontId="41" fillId="3" borderId="21" xfId="0" applyFont="1" applyFill="1" applyBorder="1" applyAlignment="1">
      <alignment horizontal="left" vertical="center" wrapText="1" indent="1"/>
    </xf>
    <xf numFmtId="0" fontId="41" fillId="3" borderId="19" xfId="0" applyFont="1" applyFill="1" applyBorder="1" applyAlignment="1">
      <alignment horizontal="left" vertical="center" wrapText="1" indent="1"/>
    </xf>
    <xf numFmtId="0" fontId="41" fillId="3" borderId="24" xfId="0" applyFont="1" applyFill="1" applyBorder="1" applyAlignment="1">
      <alignment horizontal="left" vertical="center" wrapText="1" indent="1"/>
    </xf>
    <xf numFmtId="0" fontId="41" fillId="3" borderId="18" xfId="0" applyFont="1" applyFill="1" applyBorder="1" applyAlignment="1">
      <alignment horizontal="left" vertical="center" wrapText="1" indent="1"/>
    </xf>
    <xf numFmtId="0" fontId="12" fillId="3" borderId="7" xfId="0" applyFont="1" applyFill="1" applyBorder="1" applyAlignment="1">
      <alignment horizontal="left" vertical="center" wrapText="1"/>
    </xf>
    <xf numFmtId="0" fontId="12" fillId="3" borderId="10" xfId="0" applyFont="1" applyFill="1" applyBorder="1" applyAlignment="1">
      <alignment horizontal="left" vertical="center" wrapText="1"/>
    </xf>
    <xf numFmtId="0" fontId="12" fillId="3" borderId="8" xfId="0" applyFont="1" applyFill="1" applyBorder="1" applyAlignment="1">
      <alignment horizontal="left" vertical="center" wrapText="1"/>
    </xf>
    <xf numFmtId="49" fontId="2" fillId="3" borderId="7" xfId="0" applyNumberFormat="1" applyFont="1" applyFill="1" applyBorder="1" applyAlignment="1" applyProtection="1">
      <alignment horizontal="center" vertical="center"/>
      <protection locked="0"/>
    </xf>
    <xf numFmtId="49" fontId="2" fillId="3" borderId="10" xfId="0" applyNumberFormat="1" applyFont="1" applyFill="1" applyBorder="1" applyAlignment="1" applyProtection="1">
      <alignment horizontal="center" vertical="center"/>
      <protection locked="0"/>
    </xf>
    <xf numFmtId="49" fontId="2" fillId="3" borderId="8" xfId="0" applyNumberFormat="1" applyFont="1" applyFill="1" applyBorder="1" applyAlignment="1" applyProtection="1">
      <alignment horizontal="center" vertical="center"/>
      <protection locked="0"/>
    </xf>
    <xf numFmtId="0" fontId="62" fillId="3" borderId="7" xfId="0" applyFont="1" applyFill="1" applyBorder="1" applyAlignment="1">
      <alignment horizontal="left" vertical="center" wrapText="1" indent="1"/>
    </xf>
    <xf numFmtId="0" fontId="62" fillId="3" borderId="10" xfId="0" applyFont="1" applyFill="1" applyBorder="1" applyAlignment="1">
      <alignment horizontal="left" vertical="center" wrapText="1" indent="1"/>
    </xf>
    <xf numFmtId="0" fontId="62" fillId="3" borderId="8" xfId="0" applyFont="1" applyFill="1" applyBorder="1" applyAlignment="1">
      <alignment horizontal="left" vertical="center" wrapText="1" indent="1"/>
    </xf>
    <xf numFmtId="0" fontId="22" fillId="4" borderId="7" xfId="0" applyFont="1" applyFill="1" applyBorder="1" applyAlignment="1">
      <alignment horizontal="center" vertical="center"/>
    </xf>
    <xf numFmtId="0" fontId="22" fillId="4" borderId="10" xfId="0" applyFont="1" applyFill="1" applyBorder="1" applyAlignment="1">
      <alignment horizontal="center" vertical="center"/>
    </xf>
    <xf numFmtId="0" fontId="22" fillId="4" borderId="8"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8" xfId="0" applyFont="1" applyFill="1" applyBorder="1" applyAlignment="1">
      <alignment horizontal="center" vertical="center"/>
    </xf>
    <xf numFmtId="0" fontId="18" fillId="24" borderId="7" xfId="0" applyFont="1" applyFill="1" applyBorder="1" applyAlignment="1">
      <alignment horizontal="center" vertical="center"/>
    </xf>
    <xf numFmtId="0" fontId="18" fillId="24" borderId="10" xfId="0" applyFont="1" applyFill="1" applyBorder="1" applyAlignment="1">
      <alignment horizontal="center" vertical="center"/>
    </xf>
    <xf numFmtId="0" fontId="18" fillId="24" borderId="8" xfId="0" applyFont="1" applyFill="1" applyBorder="1" applyAlignment="1">
      <alignment horizontal="center" vertical="center"/>
    </xf>
    <xf numFmtId="0" fontId="25" fillId="3" borderId="7"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3" fillId="3" borderId="7" xfId="0" applyFont="1" applyFill="1" applyBorder="1" applyAlignment="1" applyProtection="1">
      <alignment horizontal="center" vertical="center"/>
      <protection locked="0"/>
    </xf>
    <xf numFmtId="0" fontId="23" fillId="3" borderId="8" xfId="0" applyFont="1" applyFill="1" applyBorder="1" applyAlignment="1" applyProtection="1">
      <alignment horizontal="center" vertical="center"/>
      <protection locked="0"/>
    </xf>
    <xf numFmtId="0" fontId="25" fillId="14" borderId="7" xfId="0" applyFont="1" applyFill="1" applyBorder="1" applyAlignment="1">
      <alignment horizontal="center" vertical="center"/>
    </xf>
    <xf numFmtId="0" fontId="25" fillId="14" borderId="8" xfId="0" applyFont="1" applyFill="1" applyBorder="1" applyAlignment="1">
      <alignment horizontal="center" vertical="center"/>
    </xf>
    <xf numFmtId="0" fontId="23" fillId="3" borderId="7" xfId="0" applyFont="1" applyFill="1" applyBorder="1" applyAlignment="1" applyProtection="1">
      <alignment horizontal="center" vertical="center" wrapText="1"/>
      <protection locked="0"/>
    </xf>
    <xf numFmtId="0" fontId="23" fillId="14" borderId="7" xfId="0" applyFont="1" applyFill="1" applyBorder="1" applyAlignment="1" applyProtection="1">
      <alignment horizontal="center" vertical="center"/>
      <protection locked="0"/>
    </xf>
    <xf numFmtId="0" fontId="23" fillId="14" borderId="8" xfId="0" applyFont="1" applyFill="1" applyBorder="1" applyAlignment="1" applyProtection="1">
      <alignment horizontal="center" vertical="center"/>
      <protection locked="0"/>
    </xf>
    <xf numFmtId="0" fontId="28" fillId="12" borderId="0" xfId="0" applyFont="1" applyFill="1" applyAlignment="1">
      <alignment horizontal="left" vertical="center"/>
    </xf>
    <xf numFmtId="0" fontId="28" fillId="12" borderId="6" xfId="0" applyFont="1" applyFill="1" applyBorder="1" applyAlignment="1">
      <alignment horizontal="left" vertical="center"/>
    </xf>
    <xf numFmtId="0" fontId="24" fillId="3" borderId="7" xfId="0" applyFont="1" applyFill="1" applyBorder="1" applyAlignment="1">
      <alignment horizontal="left" vertical="center" wrapText="1" indent="1"/>
    </xf>
    <xf numFmtId="0" fontId="24" fillId="3" borderId="10" xfId="0" applyFont="1" applyFill="1" applyBorder="1" applyAlignment="1">
      <alignment horizontal="left" vertical="center" wrapText="1" indent="1"/>
    </xf>
    <xf numFmtId="0" fontId="24" fillId="3" borderId="8" xfId="0" applyFont="1" applyFill="1" applyBorder="1" applyAlignment="1">
      <alignment horizontal="left" vertical="center" wrapText="1" indent="1"/>
    </xf>
    <xf numFmtId="49" fontId="2" fillId="3" borderId="7" xfId="0" applyNumberFormat="1" applyFont="1" applyFill="1" applyBorder="1" applyAlignment="1" applyProtection="1">
      <alignment horizontal="left" vertical="center"/>
      <protection locked="0"/>
    </xf>
    <xf numFmtId="49" fontId="2" fillId="3" borderId="10" xfId="0" applyNumberFormat="1" applyFont="1" applyFill="1" applyBorder="1" applyAlignment="1" applyProtection="1">
      <alignment horizontal="left" vertical="center"/>
      <protection locked="0"/>
    </xf>
    <xf numFmtId="49" fontId="2" fillId="3" borderId="8" xfId="0" applyNumberFormat="1" applyFont="1" applyFill="1" applyBorder="1" applyAlignment="1" applyProtection="1">
      <alignment horizontal="left" vertical="center"/>
      <protection locked="0"/>
    </xf>
    <xf numFmtId="0" fontId="23" fillId="3" borderId="7"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12" fillId="3" borderId="7" xfId="0" applyFont="1" applyFill="1" applyBorder="1" applyAlignment="1">
      <alignment horizontal="left" vertical="center" wrapText="1" indent="1"/>
    </xf>
    <xf numFmtId="0" fontId="12" fillId="3" borderId="10" xfId="0" applyFont="1" applyFill="1" applyBorder="1" applyAlignment="1">
      <alignment horizontal="left" vertical="center" wrapText="1" indent="1"/>
    </xf>
    <xf numFmtId="0" fontId="12" fillId="3" borderId="8" xfId="0" applyFont="1" applyFill="1" applyBorder="1" applyAlignment="1">
      <alignment horizontal="left" vertical="center" wrapText="1" inden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21" fillId="11" borderId="12" xfId="0" applyFont="1" applyFill="1" applyBorder="1" applyAlignment="1">
      <alignment horizontal="center" vertical="center"/>
    </xf>
    <xf numFmtId="0" fontId="21" fillId="11" borderId="13" xfId="0" applyFont="1" applyFill="1" applyBorder="1" applyAlignment="1">
      <alignment horizontal="center" vertical="center"/>
    </xf>
    <xf numFmtId="0" fontId="23" fillId="3" borderId="25" xfId="0" applyFont="1" applyFill="1" applyBorder="1" applyAlignment="1">
      <alignment horizontal="center" vertical="center"/>
    </xf>
    <xf numFmtId="0" fontId="23" fillId="3" borderId="26" xfId="0" applyFont="1" applyFill="1" applyBorder="1" applyAlignment="1">
      <alignment horizontal="center" vertical="center"/>
    </xf>
    <xf numFmtId="0" fontId="23" fillId="3" borderId="9" xfId="0" applyFont="1" applyFill="1" applyBorder="1" applyAlignment="1">
      <alignment horizontal="center" vertical="center"/>
    </xf>
    <xf numFmtId="49" fontId="7" fillId="3" borderId="7" xfId="1" applyNumberFormat="1" applyFill="1" applyBorder="1" applyAlignment="1" applyProtection="1">
      <alignment horizontal="left" vertical="center"/>
      <protection locked="0"/>
    </xf>
    <xf numFmtId="49" fontId="7" fillId="3" borderId="10" xfId="1" applyNumberFormat="1" applyFill="1" applyBorder="1" applyAlignment="1" applyProtection="1">
      <alignment horizontal="left" vertical="center"/>
      <protection locked="0"/>
    </xf>
    <xf numFmtId="49" fontId="7" fillId="3" borderId="8" xfId="1" applyNumberFormat="1" applyFill="1" applyBorder="1" applyAlignment="1" applyProtection="1">
      <alignment horizontal="left" vertical="center"/>
      <protection locked="0"/>
    </xf>
    <xf numFmtId="1" fontId="2" fillId="3" borderId="7" xfId="0" applyNumberFormat="1" applyFont="1" applyFill="1" applyBorder="1" applyAlignment="1" applyProtection="1">
      <alignment horizontal="left" vertical="center"/>
      <protection locked="0"/>
    </xf>
    <xf numFmtId="1" fontId="2" fillId="3" borderId="10" xfId="0" applyNumberFormat="1" applyFont="1" applyFill="1" applyBorder="1" applyAlignment="1" applyProtection="1">
      <alignment horizontal="left" vertical="center"/>
      <protection locked="0"/>
    </xf>
    <xf numFmtId="1" fontId="2" fillId="3" borderId="8" xfId="0" applyNumberFormat="1" applyFont="1" applyFill="1" applyBorder="1" applyAlignment="1" applyProtection="1">
      <alignment horizontal="left" vertical="center"/>
      <protection locked="0"/>
    </xf>
    <xf numFmtId="0" fontId="2" fillId="3" borderId="25" xfId="0" applyFont="1" applyFill="1" applyBorder="1" applyAlignment="1">
      <alignment horizontal="center"/>
    </xf>
    <xf numFmtId="0" fontId="2" fillId="3" borderId="26" xfId="0" applyFont="1" applyFill="1" applyBorder="1" applyAlignment="1">
      <alignment horizontal="center"/>
    </xf>
    <xf numFmtId="0" fontId="2" fillId="3" borderId="9" xfId="0" applyFont="1" applyFill="1" applyBorder="1" applyAlignment="1">
      <alignment horizontal="center"/>
    </xf>
    <xf numFmtId="165" fontId="2" fillId="3" borderId="7" xfId="0" applyNumberFormat="1" applyFont="1" applyFill="1" applyBorder="1" applyAlignment="1" applyProtection="1">
      <alignment horizontal="left" vertical="center"/>
      <protection locked="0"/>
    </xf>
    <xf numFmtId="165" fontId="2" fillId="3" borderId="10" xfId="0" applyNumberFormat="1" applyFont="1" applyFill="1" applyBorder="1" applyAlignment="1" applyProtection="1">
      <alignment horizontal="left" vertical="center"/>
      <protection locked="0"/>
    </xf>
    <xf numFmtId="165" fontId="2" fillId="3" borderId="8" xfId="0" applyNumberFormat="1" applyFont="1" applyFill="1" applyBorder="1" applyAlignment="1" applyProtection="1">
      <alignment horizontal="left" vertical="center"/>
      <protection locked="0"/>
    </xf>
    <xf numFmtId="0" fontId="33" fillId="9" borderId="7" xfId="0" applyFont="1" applyFill="1" applyBorder="1" applyAlignment="1">
      <alignment horizontal="center" vertical="center" wrapText="1"/>
    </xf>
    <xf numFmtId="0" fontId="33" fillId="9" borderId="8" xfId="0" applyFont="1" applyFill="1" applyBorder="1" applyAlignment="1">
      <alignment horizontal="center" vertical="center" wrapText="1"/>
    </xf>
    <xf numFmtId="0" fontId="22" fillId="9" borderId="7" xfId="0" applyFont="1" applyFill="1" applyBorder="1" applyAlignment="1">
      <alignment horizontal="center" vertical="center" wrapText="1"/>
    </xf>
    <xf numFmtId="0" fontId="22" fillId="9" borderId="8" xfId="0" applyFont="1" applyFill="1" applyBorder="1" applyAlignment="1">
      <alignment horizontal="center" vertical="center" wrapText="1"/>
    </xf>
    <xf numFmtId="49" fontId="2" fillId="0" borderId="7" xfId="0" applyNumberFormat="1" applyFont="1" applyBorder="1" applyAlignment="1" applyProtection="1">
      <alignment horizontal="center" vertical="center"/>
      <protection locked="0"/>
    </xf>
    <xf numFmtId="49" fontId="2" fillId="0" borderId="10" xfId="0" applyNumberFormat="1" applyFont="1" applyBorder="1" applyAlignment="1" applyProtection="1">
      <alignment horizontal="center" vertical="center"/>
      <protection locked="0"/>
    </xf>
    <xf numFmtId="49" fontId="2" fillId="0" borderId="8" xfId="0" applyNumberFormat="1" applyFont="1" applyBorder="1" applyAlignment="1" applyProtection="1">
      <alignment horizontal="center" vertical="center"/>
      <protection locked="0"/>
    </xf>
    <xf numFmtId="0" fontId="23" fillId="3" borderId="1"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6"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13" xfId="0" applyFont="1" applyFill="1" applyBorder="1" applyAlignment="1">
      <alignment horizontal="center" vertical="center"/>
    </xf>
    <xf numFmtId="0" fontId="25" fillId="29" borderId="7" xfId="0" applyFont="1" applyFill="1" applyBorder="1" applyAlignment="1">
      <alignment horizontal="center" vertical="center" wrapText="1"/>
    </xf>
    <xf numFmtId="0" fontId="25" fillId="29" borderId="8" xfId="0" applyFont="1" applyFill="1" applyBorder="1" applyAlignment="1">
      <alignment horizontal="center" vertical="center" wrapText="1"/>
    </xf>
    <xf numFmtId="0" fontId="0" fillId="17" borderId="5" xfId="0" applyFill="1" applyBorder="1" applyAlignment="1">
      <alignment horizontal="left" vertical="top" wrapText="1"/>
    </xf>
    <xf numFmtId="0" fontId="52" fillId="17" borderId="5" xfId="2" applyNumberFormat="1" applyFont="1" applyFill="1" applyBorder="1" applyAlignment="1">
      <alignment horizontal="left" vertical="top" wrapText="1"/>
    </xf>
    <xf numFmtId="0" fontId="6" fillId="17" borderId="5" xfId="0" applyFont="1" applyFill="1" applyBorder="1" applyAlignment="1">
      <alignment horizontal="left" vertical="top" wrapText="1"/>
    </xf>
    <xf numFmtId="0" fontId="26" fillId="2" borderId="19" xfId="0" applyFont="1" applyFill="1" applyBorder="1" applyAlignment="1">
      <alignment horizontal="left" wrapText="1" indent="1"/>
    </xf>
    <xf numFmtId="0" fontId="26" fillId="2" borderId="18" xfId="0" applyFont="1" applyFill="1" applyBorder="1" applyAlignment="1">
      <alignment horizontal="left" wrapText="1" indent="1"/>
    </xf>
    <xf numFmtId="0" fontId="20" fillId="2" borderId="20" xfId="0" applyFont="1" applyFill="1" applyBorder="1" applyAlignment="1">
      <alignment horizontal="left" vertical="top" wrapText="1" indent="1"/>
    </xf>
    <xf numFmtId="0" fontId="20" fillId="2" borderId="21" xfId="0" applyFont="1" applyFill="1" applyBorder="1" applyAlignment="1">
      <alignment horizontal="left" vertical="top" wrapText="1" indent="1"/>
    </xf>
    <xf numFmtId="0" fontId="22" fillId="10" borderId="14" xfId="0" applyFont="1" applyFill="1" applyBorder="1" applyAlignment="1">
      <alignment horizontal="center" vertical="center"/>
    </xf>
    <xf numFmtId="0" fontId="22" fillId="10" borderId="15" xfId="0" applyFont="1" applyFill="1" applyBorder="1" applyAlignment="1">
      <alignment horizontal="center" vertical="center"/>
    </xf>
    <xf numFmtId="0" fontId="22" fillId="8" borderId="14" xfId="0" applyFont="1" applyFill="1" applyBorder="1" applyAlignment="1">
      <alignment horizontal="center" vertical="center"/>
    </xf>
    <xf numFmtId="0" fontId="22" fillId="8" borderId="15" xfId="0" applyFont="1" applyFill="1" applyBorder="1" applyAlignment="1">
      <alignment horizontal="center" vertical="center"/>
    </xf>
    <xf numFmtId="0" fontId="20" fillId="2" borderId="22" xfId="0" applyFont="1" applyFill="1" applyBorder="1" applyAlignment="1">
      <alignment horizontal="left" vertical="top" wrapText="1" indent="1"/>
    </xf>
    <xf numFmtId="0" fontId="20" fillId="2" borderId="23" xfId="0" applyFont="1" applyFill="1" applyBorder="1" applyAlignment="1">
      <alignment horizontal="left" vertical="top" wrapText="1" indent="1"/>
    </xf>
    <xf numFmtId="0" fontId="26" fillId="2" borderId="24" xfId="0" applyFont="1" applyFill="1" applyBorder="1" applyAlignment="1">
      <alignment horizontal="left" wrapText="1" indent="1"/>
    </xf>
    <xf numFmtId="0" fontId="20" fillId="2" borderId="0" xfId="0" applyFont="1" applyFill="1" applyAlignment="1">
      <alignment horizontal="left" vertical="top" wrapText="1" indent="1"/>
    </xf>
    <xf numFmtId="0" fontId="22" fillId="10" borderId="17" xfId="0" applyFont="1" applyFill="1" applyBorder="1" applyAlignment="1">
      <alignment horizontal="center" vertical="center"/>
    </xf>
    <xf numFmtId="0" fontId="57" fillId="5" borderId="14" xfId="0" applyFont="1" applyFill="1" applyBorder="1" applyAlignment="1">
      <alignment horizontal="left" vertical="center" wrapText="1" indent="1"/>
    </xf>
    <xf numFmtId="0" fontId="57" fillId="5" borderId="17" xfId="0" applyFont="1" applyFill="1" applyBorder="1" applyAlignment="1">
      <alignment horizontal="left" vertical="center" wrapText="1" indent="1"/>
    </xf>
    <xf numFmtId="0" fontId="57" fillId="5" borderId="15" xfId="0" applyFont="1" applyFill="1" applyBorder="1" applyAlignment="1">
      <alignment horizontal="left" vertical="center" wrapText="1" indent="1"/>
    </xf>
    <xf numFmtId="0" fontId="61" fillId="5" borderId="14" xfId="0" applyFont="1" applyFill="1" applyBorder="1" applyAlignment="1">
      <alignment horizontal="left" vertical="center" wrapText="1" indent="1"/>
    </xf>
    <xf numFmtId="0" fontId="61" fillId="5" borderId="17" xfId="0" applyFont="1" applyFill="1" applyBorder="1" applyAlignment="1">
      <alignment horizontal="left" vertical="center" wrapText="1" indent="1"/>
    </xf>
    <xf numFmtId="0" fontId="61" fillId="5" borderId="15" xfId="0" applyFont="1" applyFill="1" applyBorder="1" applyAlignment="1">
      <alignment horizontal="left" vertical="center" wrapText="1" indent="1"/>
    </xf>
    <xf numFmtId="0" fontId="21" fillId="8" borderId="14" xfId="0" applyFont="1" applyFill="1" applyBorder="1" applyAlignment="1">
      <alignment horizontal="center" vertical="center"/>
    </xf>
    <xf numFmtId="0" fontId="21" fillId="8" borderId="17" xfId="0" applyFont="1" applyFill="1" applyBorder="1" applyAlignment="1">
      <alignment horizontal="center" vertical="center"/>
    </xf>
    <xf numFmtId="0" fontId="21" fillId="8" borderId="15" xfId="0" applyFont="1" applyFill="1" applyBorder="1" applyAlignment="1">
      <alignment horizontal="center" vertical="center"/>
    </xf>
    <xf numFmtId="0" fontId="56" fillId="4" borderId="20" xfId="0" applyFont="1" applyFill="1" applyBorder="1" applyAlignment="1">
      <alignment horizontal="center" vertical="center"/>
    </xf>
    <xf numFmtId="0" fontId="56" fillId="4" borderId="21" xfId="0" applyFont="1" applyFill="1" applyBorder="1" applyAlignment="1">
      <alignment horizontal="center" vertical="center"/>
    </xf>
    <xf numFmtId="0" fontId="60" fillId="3" borderId="28" xfId="0" applyFont="1" applyFill="1" applyBorder="1" applyAlignment="1">
      <alignment horizontal="left" vertical="center" indent="1"/>
    </xf>
    <xf numFmtId="0" fontId="60" fillId="3" borderId="23" xfId="0" applyFont="1" applyFill="1" applyBorder="1" applyAlignment="1">
      <alignment horizontal="left" vertical="center" indent="1"/>
    </xf>
    <xf numFmtId="0" fontId="57" fillId="5" borderId="24" xfId="0" applyFont="1" applyFill="1" applyBorder="1" applyAlignment="1">
      <alignment horizontal="left" vertical="center" wrapText="1" indent="1"/>
    </xf>
    <xf numFmtId="0" fontId="57" fillId="5" borderId="18" xfId="0" applyFont="1" applyFill="1" applyBorder="1" applyAlignment="1">
      <alignment horizontal="left" vertical="center" wrapText="1" indent="1"/>
    </xf>
    <xf numFmtId="0" fontId="57" fillId="5" borderId="28" xfId="0" applyFont="1" applyFill="1" applyBorder="1" applyAlignment="1">
      <alignment horizontal="left" vertical="center" wrapText="1" indent="1"/>
    </xf>
    <xf numFmtId="0" fontId="57" fillId="5" borderId="23" xfId="0" applyFont="1" applyFill="1" applyBorder="1" applyAlignment="1">
      <alignment horizontal="left" vertical="center" wrapText="1" indent="1"/>
    </xf>
    <xf numFmtId="0" fontId="57" fillId="5" borderId="14" xfId="0" applyFont="1" applyFill="1" applyBorder="1" applyAlignment="1">
      <alignment horizontal="left" vertical="center" wrapText="1"/>
    </xf>
    <xf numFmtId="0" fontId="57" fillId="5" borderId="17" xfId="0" applyFont="1" applyFill="1" applyBorder="1" applyAlignment="1">
      <alignment horizontal="left" vertical="center" wrapText="1"/>
    </xf>
    <xf numFmtId="0" fontId="57" fillId="5" borderId="15" xfId="0" applyFont="1" applyFill="1" applyBorder="1" applyAlignment="1">
      <alignment horizontal="left" vertical="center" wrapText="1"/>
    </xf>
    <xf numFmtId="0" fontId="56" fillId="0" borderId="37" xfId="0" applyFont="1" applyBorder="1" applyAlignment="1">
      <alignment horizontal="left" vertical="center" wrapText="1" indent="1"/>
    </xf>
    <xf numFmtId="0" fontId="53" fillId="0" borderId="38" xfId="0" applyFont="1" applyBorder="1" applyAlignment="1">
      <alignment horizontal="left" vertical="center" wrapText="1" indent="1"/>
    </xf>
    <xf numFmtId="0" fontId="53" fillId="0" borderId="39" xfId="0" applyFont="1" applyBorder="1" applyAlignment="1">
      <alignment horizontal="left" vertical="center" wrapText="1" indent="1"/>
    </xf>
    <xf numFmtId="0" fontId="58" fillId="5" borderId="49" xfId="1" applyFont="1" applyFill="1" applyBorder="1" applyAlignment="1">
      <alignment horizontal="center" vertical="center" wrapText="1"/>
    </xf>
    <xf numFmtId="0" fontId="58" fillId="5" borderId="15" xfId="1" applyFont="1" applyFill="1" applyBorder="1" applyAlignment="1">
      <alignment horizontal="center" vertical="center" wrapText="1"/>
    </xf>
    <xf numFmtId="0" fontId="57" fillId="5" borderId="33" xfId="0" applyFont="1" applyFill="1" applyBorder="1" applyAlignment="1">
      <alignment horizontal="left" vertical="center" wrapText="1"/>
    </xf>
    <xf numFmtId="0" fontId="57" fillId="5" borderId="34" xfId="0" applyFont="1" applyFill="1" applyBorder="1" applyAlignment="1">
      <alignment horizontal="left" vertical="center" wrapText="1"/>
    </xf>
    <xf numFmtId="0" fontId="58" fillId="5" borderId="45" xfId="1" applyFont="1" applyFill="1" applyBorder="1" applyAlignment="1">
      <alignment horizontal="center" vertical="center" wrapText="1"/>
    </xf>
    <xf numFmtId="0" fontId="56" fillId="0" borderId="19" xfId="0" applyFont="1" applyBorder="1" applyAlignment="1">
      <alignment horizontal="center" vertical="center" wrapText="1"/>
    </xf>
    <xf numFmtId="0" fontId="56" fillId="0" borderId="18"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21"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3" xfId="0" applyFont="1" applyBorder="1" applyAlignment="1">
      <alignment horizontal="center" vertical="center" wrapText="1"/>
    </xf>
    <xf numFmtId="0" fontId="60" fillId="3" borderId="28" xfId="0" applyFont="1" applyFill="1" applyBorder="1" applyAlignment="1">
      <alignment horizontal="left" vertical="center" wrapText="1" indent="1"/>
    </xf>
    <xf numFmtId="0" fontId="60" fillId="3" borderId="23" xfId="0" applyFont="1" applyFill="1" applyBorder="1" applyAlignment="1">
      <alignment horizontal="left" vertical="center" wrapText="1" indent="1"/>
    </xf>
    <xf numFmtId="0" fontId="54" fillId="3" borderId="46" xfId="0" applyFont="1" applyFill="1" applyBorder="1" applyAlignment="1">
      <alignment horizontal="center" vertical="center" wrapText="1"/>
    </xf>
    <xf numFmtId="0" fontId="54" fillId="3" borderId="18" xfId="0" applyFont="1" applyFill="1" applyBorder="1" applyAlignment="1">
      <alignment horizontal="center" vertical="center" wrapText="1"/>
    </xf>
    <xf numFmtId="0" fontId="54" fillId="3" borderId="47" xfId="0" applyFont="1" applyFill="1" applyBorder="1" applyAlignment="1">
      <alignment horizontal="center" vertical="center" wrapText="1"/>
    </xf>
    <xf numFmtId="0" fontId="54" fillId="3" borderId="21" xfId="0" applyFont="1" applyFill="1" applyBorder="1" applyAlignment="1">
      <alignment horizontal="center" vertical="center" wrapText="1"/>
    </xf>
    <xf numFmtId="0" fontId="54" fillId="3" borderId="48" xfId="0" applyFont="1" applyFill="1" applyBorder="1" applyAlignment="1">
      <alignment horizontal="center" vertical="center" wrapText="1"/>
    </xf>
    <xf numFmtId="0" fontId="54" fillId="3" borderId="23" xfId="0" applyFont="1" applyFill="1" applyBorder="1" applyAlignment="1">
      <alignment horizontal="center" vertical="center" wrapText="1"/>
    </xf>
    <xf numFmtId="0" fontId="35" fillId="8" borderId="14" xfId="0" applyFont="1" applyFill="1" applyBorder="1" applyAlignment="1">
      <alignment horizontal="center" vertical="center"/>
    </xf>
    <xf numFmtId="0" fontId="35" fillId="8" borderId="15" xfId="0" applyFont="1" applyFill="1" applyBorder="1" applyAlignment="1">
      <alignment horizontal="center" vertical="center"/>
    </xf>
  </cellXfs>
  <cellStyles count="5">
    <cellStyle name="Check Cell" xfId="2" builtinId="23"/>
    <cellStyle name="Hyperlink" xfId="1" builtinId="8"/>
    <cellStyle name="Normal" xfId="0" builtinId="0"/>
    <cellStyle name="Normal 2" xfId="3" xr:uid="{00000000-0005-0000-0000-000003000000}"/>
    <cellStyle name="Normal 3" xfId="4" xr:uid="{C351CB39-7207-482C-BDB2-CAC9947C1431}"/>
  </cellStyles>
  <dxfs count="282">
    <dxf>
      <font>
        <color rgb="FFFF0000"/>
      </font>
      <fill>
        <patternFill>
          <bgColor rgb="FFFFD5D5"/>
        </patternFill>
      </fill>
    </dxf>
    <dxf>
      <font>
        <color theme="9" tint="-0.24994659260841701"/>
      </font>
      <fill>
        <patternFill>
          <bgColor theme="9" tint="0.79998168889431442"/>
        </patternFill>
      </fill>
    </dxf>
    <dxf>
      <fill>
        <patternFill>
          <bgColor theme="0"/>
        </patternFill>
      </fill>
    </dxf>
    <dxf>
      <fill>
        <patternFill>
          <bgColor rgb="FFFFE1E1"/>
        </patternFill>
      </fill>
    </dxf>
    <dxf>
      <fill>
        <patternFill>
          <bgColor rgb="FFFFE1E1"/>
        </patternFill>
      </fill>
    </dxf>
    <dxf>
      <fill>
        <patternFill>
          <bgColor theme="0"/>
        </patternFill>
      </fill>
    </dxf>
    <dxf>
      <fill>
        <patternFill>
          <bgColor rgb="FFFFE1E1"/>
        </patternFill>
      </fill>
    </dxf>
    <dxf>
      <fill>
        <patternFill>
          <bgColor theme="0"/>
        </patternFill>
      </fill>
    </dxf>
    <dxf>
      <fill>
        <patternFill>
          <bgColor rgb="FFFFE1E1"/>
        </patternFill>
      </fill>
    </dxf>
    <dxf>
      <fill>
        <patternFill>
          <bgColor theme="0"/>
        </patternFill>
      </fill>
    </dxf>
    <dxf>
      <fill>
        <patternFill>
          <bgColor theme="0"/>
        </patternFill>
      </fill>
    </dxf>
    <dxf>
      <fill>
        <patternFill>
          <bgColor rgb="FFFFE1E1"/>
        </patternFill>
      </fill>
    </dxf>
    <dxf>
      <fill>
        <patternFill>
          <bgColor theme="0"/>
        </patternFill>
      </fill>
    </dxf>
    <dxf>
      <fill>
        <patternFill>
          <bgColor rgb="FFFFE1E1"/>
        </patternFill>
      </fill>
    </dxf>
    <dxf>
      <fill>
        <patternFill>
          <bgColor theme="0"/>
        </patternFill>
      </fill>
    </dxf>
    <dxf>
      <fill>
        <patternFill>
          <bgColor rgb="FFFFE1E1"/>
        </patternFill>
      </fill>
    </dxf>
    <dxf>
      <fill>
        <patternFill>
          <bgColor rgb="FFFFE1E1"/>
        </patternFill>
      </fill>
    </dxf>
    <dxf>
      <fill>
        <patternFill>
          <bgColor theme="0"/>
        </patternFill>
      </fill>
    </dxf>
    <dxf>
      <fill>
        <patternFill>
          <bgColor theme="0"/>
        </patternFill>
      </fill>
    </dxf>
    <dxf>
      <fill>
        <patternFill>
          <bgColor rgb="FFFFE1E1"/>
        </patternFill>
      </fill>
    </dxf>
    <dxf>
      <fill>
        <patternFill>
          <bgColor theme="0"/>
        </patternFill>
      </fill>
    </dxf>
    <dxf>
      <fill>
        <patternFill>
          <bgColor rgb="FFFFE1E1"/>
        </patternFill>
      </fill>
    </dxf>
    <dxf>
      <font>
        <color auto="1"/>
      </font>
      <fill>
        <patternFill>
          <bgColor rgb="FFFFE1E1"/>
        </patternFill>
      </fill>
    </dxf>
    <dxf>
      <font>
        <color auto="1"/>
      </font>
      <fill>
        <patternFill>
          <bgColor rgb="FFFFE1E1"/>
        </patternFill>
      </fill>
    </dxf>
    <dxf>
      <font>
        <color auto="1"/>
      </font>
      <fill>
        <patternFill>
          <bgColor rgb="FFFFE1E1"/>
        </patternFill>
      </fill>
    </dxf>
    <dxf>
      <font>
        <color auto="1"/>
      </font>
      <fill>
        <patternFill>
          <bgColor rgb="FFFFE1E1"/>
        </patternFill>
      </fill>
    </dxf>
    <dxf>
      <font>
        <color auto="1"/>
      </font>
      <fill>
        <patternFill>
          <bgColor rgb="FFFFE1E1"/>
        </patternFill>
      </fill>
    </dxf>
    <dxf>
      <font>
        <color auto="1"/>
      </font>
      <fill>
        <patternFill>
          <bgColor rgb="FFFFE1E1"/>
        </patternFill>
      </fill>
    </dxf>
    <dxf>
      <font>
        <color auto="1"/>
      </font>
      <fill>
        <patternFill>
          <bgColor rgb="FFFFE1E1"/>
        </patternFill>
      </fill>
    </dxf>
    <dxf>
      <font>
        <color auto="1"/>
      </font>
      <fill>
        <patternFill>
          <bgColor rgb="FFFFE1E1"/>
        </patternFill>
      </fill>
    </dxf>
    <dxf>
      <font>
        <color auto="1"/>
      </font>
      <fill>
        <patternFill>
          <bgColor rgb="FFFFE1E1"/>
        </patternFill>
      </fill>
    </dxf>
    <dxf>
      <font>
        <color auto="1"/>
      </font>
      <fill>
        <patternFill>
          <bgColor rgb="FFFFE1E1"/>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theme="9" tint="-0.24994659260841701"/>
      </font>
      <fill>
        <patternFill>
          <bgColor theme="9" tint="0.79998168889431442"/>
        </patternFill>
      </fill>
    </dxf>
    <dxf>
      <font>
        <color rgb="FFFF0000"/>
      </font>
      <fill>
        <patternFill>
          <bgColor rgb="FFFFE1E1"/>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theme="9" tint="-0.24994659260841701"/>
      </font>
      <fill>
        <patternFill>
          <bgColor theme="9" tint="0.79998168889431442"/>
        </patternFill>
      </fill>
    </dxf>
    <dxf>
      <font>
        <color rgb="FFFF0000"/>
      </font>
      <fill>
        <patternFill>
          <bgColor rgb="FFFFE1E1"/>
        </patternFill>
      </fill>
    </dxf>
    <dxf>
      <font>
        <color rgb="FFFF0000"/>
      </font>
      <fill>
        <patternFill>
          <bgColor rgb="FFFFE1E1"/>
        </patternFill>
      </fill>
    </dxf>
    <dxf>
      <font>
        <color theme="9" tint="-0.24994659260841701"/>
      </font>
      <fill>
        <patternFill>
          <bgColor theme="9" tint="0.79998168889431442"/>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theme="0"/>
      </font>
      <fill>
        <patternFill>
          <bgColor theme="0"/>
        </patternFill>
      </fill>
    </dxf>
    <dxf>
      <font>
        <color rgb="FFFF0000"/>
      </font>
      <fill>
        <patternFill>
          <bgColor rgb="FFFFE1E1"/>
        </patternFill>
      </fill>
    </dxf>
    <dxf>
      <font>
        <color rgb="FFFF0000"/>
      </font>
      <fill>
        <patternFill>
          <bgColor rgb="FFFFE1E1"/>
        </patternFill>
      </fill>
    </dxf>
    <dxf>
      <font>
        <color theme="9" tint="-0.24994659260841701"/>
      </font>
      <fill>
        <patternFill>
          <bgColor theme="9" tint="0.79998168889431442"/>
        </patternFill>
      </fill>
    </dxf>
    <dxf>
      <font>
        <color theme="9" tint="-0.24994659260841701"/>
      </font>
      <fill>
        <patternFill>
          <bgColor theme="9" tint="0.79998168889431442"/>
        </patternFill>
      </fill>
    </dxf>
    <dxf>
      <font>
        <color rgb="FFFF0000"/>
      </font>
      <fill>
        <patternFill>
          <bgColor rgb="FFFFE1E1"/>
        </patternFill>
      </fill>
    </dxf>
    <dxf>
      <font>
        <color theme="9" tint="-0.24994659260841701"/>
      </font>
      <fill>
        <patternFill>
          <bgColor theme="9" tint="0.79998168889431442"/>
        </patternFill>
      </fill>
    </dxf>
    <dxf>
      <font>
        <color rgb="FFFF0000"/>
      </font>
      <fill>
        <patternFill>
          <bgColor rgb="FFFFE1E1"/>
        </patternFill>
      </fill>
    </dxf>
    <dxf>
      <font>
        <color rgb="FFFF0000"/>
      </font>
      <fill>
        <patternFill>
          <bgColor rgb="FFFFE1E1"/>
        </patternFill>
      </fill>
    </dxf>
    <dxf>
      <font>
        <color theme="9" tint="-0.24994659260841701"/>
      </font>
      <fill>
        <patternFill>
          <bgColor theme="9" tint="0.79998168889431442"/>
        </patternFill>
      </fill>
    </dxf>
    <dxf>
      <font>
        <color theme="9" tint="-0.24994659260841701"/>
      </font>
      <fill>
        <patternFill>
          <bgColor theme="9" tint="0.79998168889431442"/>
        </patternFill>
      </fill>
    </dxf>
    <dxf>
      <font>
        <color rgb="FFFF0000"/>
      </font>
      <fill>
        <patternFill>
          <bgColor rgb="FFFFE1E1"/>
        </patternFill>
      </fill>
    </dxf>
    <dxf>
      <font>
        <color rgb="FFFF0000"/>
      </font>
      <fill>
        <patternFill>
          <bgColor rgb="FFFFE1E1"/>
        </patternFill>
      </fill>
    </dxf>
    <dxf>
      <font>
        <color theme="9" tint="-0.24994659260841701"/>
      </font>
      <fill>
        <patternFill>
          <bgColor theme="9" tint="0.79998168889431442"/>
        </patternFill>
      </fill>
    </dxf>
    <dxf>
      <fill>
        <patternFill patternType="solid">
          <bgColor theme="0" tint="-0.34998626667073579"/>
        </patternFill>
      </fill>
    </dxf>
    <dxf>
      <fill>
        <patternFill>
          <bgColor rgb="FFFF5050"/>
        </patternFill>
      </fill>
    </dxf>
    <dxf>
      <fill>
        <patternFill>
          <bgColor theme="0"/>
        </patternFill>
      </fill>
    </dxf>
    <dxf>
      <fill>
        <patternFill>
          <bgColor theme="0"/>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tint="-0.34998626667073579"/>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tint="-0.34998626667073579"/>
        </patternFill>
      </fill>
    </dxf>
    <dxf>
      <fill>
        <patternFill>
          <bgColor theme="0" tint="-0.34998626667073579"/>
        </patternFill>
      </fill>
    </dxf>
    <dxf>
      <fill>
        <patternFill>
          <bgColor rgb="FFF4DD9E"/>
        </patternFill>
      </fill>
    </dxf>
    <dxf>
      <fill>
        <patternFill>
          <bgColor theme="0" tint="-0.34998626667073579"/>
        </patternFill>
      </fill>
    </dxf>
    <dxf>
      <fill>
        <patternFill>
          <bgColor rgb="FFF4DD9E"/>
        </patternFill>
      </fill>
    </dxf>
    <dxf>
      <fill>
        <patternFill>
          <bgColor theme="0" tint="-0.34998626667073579"/>
        </patternFill>
      </fill>
    </dxf>
    <dxf>
      <fill>
        <patternFill>
          <bgColor rgb="FFF4DD9E"/>
        </patternFill>
      </fill>
    </dxf>
    <dxf>
      <fill>
        <patternFill>
          <bgColor theme="0" tint="-0.34998626667073579"/>
        </patternFill>
      </fill>
    </dxf>
    <dxf>
      <fill>
        <patternFill>
          <bgColor rgb="FFF4DD9E"/>
        </patternFill>
      </fill>
    </dxf>
    <dxf>
      <fill>
        <patternFill>
          <bgColor rgb="FFF4DD9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rgb="FFF4DD9E"/>
        </patternFill>
      </fill>
    </dxf>
    <dxf>
      <fill>
        <patternFill>
          <bgColor rgb="FFF4DD9E"/>
        </patternFill>
      </fill>
    </dxf>
    <dxf>
      <fill>
        <patternFill>
          <bgColor theme="0" tint="-0.34998626667073579"/>
        </patternFill>
      </fill>
    </dxf>
    <dxf>
      <fill>
        <patternFill>
          <bgColor theme="0"/>
        </patternFill>
      </fill>
    </dxf>
    <dxf>
      <fill>
        <patternFill>
          <bgColor theme="0" tint="-0.34998626667073579"/>
        </patternFill>
      </fill>
    </dxf>
    <dxf>
      <fill>
        <patternFill>
          <bgColor rgb="FFF4DD9E"/>
        </patternFill>
      </fill>
    </dxf>
    <dxf>
      <font>
        <color theme="0" tint="-0.34998626667073579"/>
      </font>
      <fill>
        <patternFill>
          <bgColor theme="0" tint="-0.34998626667073579"/>
        </patternFill>
      </fill>
    </dxf>
    <dxf>
      <fill>
        <patternFill>
          <bgColor theme="0"/>
        </patternFill>
      </fill>
    </dxf>
    <dxf>
      <fill>
        <patternFill>
          <bgColor rgb="FFF4DD9E"/>
        </patternFill>
      </fill>
    </dxf>
    <dxf>
      <fill>
        <patternFill>
          <bgColor theme="0" tint="-0.34998626667073579"/>
        </patternFill>
      </fill>
    </dxf>
    <dxf>
      <fill>
        <patternFill>
          <bgColor theme="0" tint="-0.34998626667073579"/>
        </patternFill>
      </fill>
    </dxf>
    <dxf>
      <fill>
        <patternFill>
          <bgColor rgb="FFF4DD9E"/>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patternFill>
      </fill>
    </dxf>
    <dxf>
      <font>
        <color auto="1"/>
      </font>
      <fill>
        <patternFill>
          <bgColor theme="0" tint="-0.34998626667073579"/>
        </patternFill>
      </fill>
    </dxf>
    <dxf>
      <font>
        <color auto="1"/>
      </font>
      <fill>
        <patternFill>
          <bgColor theme="0" tint="-0.34998626667073579"/>
        </patternFill>
      </fill>
    </dxf>
    <dxf>
      <fill>
        <patternFill>
          <bgColor rgb="FFF4DD9E"/>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theme="0" tint="-0.34998626667073579"/>
        </patternFill>
      </fill>
    </dxf>
    <dxf>
      <fill>
        <patternFill>
          <bgColor theme="0"/>
        </patternFill>
      </fill>
    </dxf>
    <dxf>
      <fill>
        <patternFill>
          <bgColor theme="0" tint="-0.34998626667073579"/>
        </patternFill>
      </fill>
    </dxf>
    <dxf>
      <fill>
        <patternFill>
          <bgColor theme="0" tint="-0.34998626667073579"/>
        </patternFill>
      </fill>
    </dxf>
    <dxf>
      <fill>
        <patternFill>
          <bgColor rgb="FFF4DD9E"/>
        </patternFill>
      </fill>
    </dxf>
    <dxf>
      <fill>
        <patternFill>
          <bgColor theme="0" tint="-0.34998626667073579"/>
        </patternFill>
      </fill>
    </dxf>
    <dxf>
      <font>
        <strike val="0"/>
        <color theme="0" tint="-0.34998626667073579"/>
      </font>
      <fill>
        <patternFill>
          <bgColor theme="0" tint="-0.34998626667073579"/>
        </patternFill>
      </fill>
    </dxf>
    <dxf>
      <font>
        <strike val="0"/>
        <color theme="0" tint="-0.34998626667073579"/>
      </font>
      <fill>
        <patternFill>
          <bgColor theme="0" tint="-0.34998626667073579"/>
        </patternFill>
      </fill>
    </dxf>
    <dxf>
      <font>
        <color rgb="FFFF0000"/>
      </font>
    </dxf>
    <dxf>
      <font>
        <strike val="0"/>
        <color theme="0" tint="-0.34998626667073579"/>
      </font>
      <fill>
        <patternFill>
          <bgColor theme="0" tint="-0.34998626667073579"/>
        </patternFill>
      </fill>
    </dxf>
    <dxf>
      <font>
        <strike val="0"/>
        <color theme="0" tint="-0.34998626667073579"/>
      </font>
      <fill>
        <patternFill>
          <bgColor theme="0" tint="-0.34998626667073579"/>
        </patternFill>
      </fill>
    </dxf>
    <dxf>
      <font>
        <color theme="0" tint="-0.34998626667073579"/>
      </font>
      <fill>
        <patternFill>
          <bgColor theme="0" tint="-0.34998626667073579"/>
        </patternFill>
      </fill>
    </dxf>
    <dxf>
      <font>
        <color rgb="FFFF0000"/>
      </font>
    </dxf>
    <dxf>
      <font>
        <color rgb="FFFF0000"/>
      </font>
    </dxf>
    <dxf>
      <numFmt numFmtId="0" formatCode="General"/>
      <fill>
        <patternFill>
          <bgColor theme="0" tint="-0.34998626667073579"/>
        </patternFill>
      </fill>
    </dxf>
    <dxf>
      <fill>
        <patternFill>
          <bgColor theme="0" tint="-0.34998626667073579"/>
        </patternFill>
      </fill>
    </dxf>
    <dxf>
      <font>
        <color rgb="FFFF0000"/>
      </font>
    </dxf>
    <dxf>
      <fill>
        <patternFill>
          <bgColor theme="0" tint="-0.34998626667073579"/>
        </patternFill>
      </fill>
    </dxf>
    <dxf>
      <font>
        <color rgb="FFFF0000"/>
      </font>
    </dxf>
    <dxf>
      <font>
        <strike val="0"/>
        <color theme="0" tint="-0.34998626667073579"/>
      </font>
      <fill>
        <patternFill>
          <bgColor theme="0" tint="-0.34998626667073579"/>
        </patternFill>
      </fill>
    </dxf>
    <dxf>
      <numFmt numFmtId="0" formatCode="General"/>
      <fill>
        <patternFill>
          <bgColor theme="0" tint="-0.34998626667073579"/>
        </patternFill>
      </fill>
    </dxf>
    <dxf>
      <fill>
        <patternFill>
          <bgColor theme="0" tint="-0.34998626667073579"/>
        </patternFill>
      </fill>
    </dxf>
    <dxf>
      <font>
        <color rgb="FFFF0000"/>
      </font>
    </dxf>
    <dxf>
      <numFmt numFmtId="0" formatCode="General"/>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ont>
        <color theme="0" tint="-0.34998626667073579"/>
      </font>
      <fill>
        <patternFill>
          <bgColor theme="0" tint="-0.34998626667073579"/>
        </patternFill>
      </fill>
    </dxf>
    <dxf>
      <font>
        <color rgb="FFFF0000"/>
      </font>
    </dxf>
    <dxf>
      <numFmt numFmtId="0" formatCode="General"/>
      <fill>
        <patternFill>
          <bgColor theme="0" tint="-0.34998626667073579"/>
        </patternFill>
      </fill>
    </dxf>
    <dxf>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ont>
        <color auto="1"/>
      </font>
    </dxf>
    <dxf>
      <fill>
        <patternFill>
          <bgColor theme="0" tint="-0.34998626667073579"/>
        </patternFill>
      </fill>
    </dxf>
    <dxf>
      <font>
        <color auto="1"/>
      </font>
      <numFmt numFmtId="0" formatCode="General"/>
      <fill>
        <patternFill>
          <bgColor theme="0" tint="-0.34998626667073579"/>
        </patternFill>
      </fill>
    </dxf>
    <dxf>
      <font>
        <color auto="1"/>
      </font>
      <numFmt numFmtId="0" formatCode="General"/>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ill>
        <patternFill>
          <bgColor theme="0" tint="-0.34998626667073579"/>
        </patternFill>
      </fill>
    </dxf>
    <dxf>
      <numFmt numFmtId="0" formatCode="General"/>
      <fill>
        <patternFill>
          <bgColor theme="0" tint="-0.34998626667073579"/>
        </patternFill>
      </fill>
    </dxf>
    <dxf>
      <font>
        <color rgb="FFFF0000"/>
      </font>
    </dxf>
    <dxf>
      <fill>
        <patternFill>
          <bgColor theme="0" tint="-0.34998626667073579"/>
        </patternFill>
      </fill>
    </dxf>
    <dxf>
      <numFmt numFmtId="0" formatCode="General"/>
      <fill>
        <patternFill>
          <bgColor theme="0" tint="-0.34998626667073579"/>
        </patternFill>
      </fill>
    </dxf>
    <dxf>
      <font>
        <strike val="0"/>
        <color theme="0" tint="-0.34998626667073579"/>
      </font>
      <fill>
        <patternFill>
          <bgColor theme="0" tint="-0.34998626667073579"/>
        </patternFill>
      </fill>
    </dxf>
    <dxf>
      <font>
        <color rgb="FFFF0000"/>
      </font>
    </dxf>
    <dxf>
      <font>
        <color auto="1"/>
      </font>
    </dxf>
    <dxf>
      <fill>
        <patternFill>
          <bgColor theme="0" tint="-0.34998626667073579"/>
        </patternFill>
      </fill>
    </dxf>
    <dxf>
      <font>
        <strike val="0"/>
        <color theme="0" tint="-0.34998626667073579"/>
      </font>
      <fill>
        <patternFill>
          <bgColor theme="0" tint="-0.34998626667073579"/>
        </patternFill>
      </fill>
    </dxf>
    <dxf>
      <numFmt numFmtId="0" formatCode="General"/>
      <fill>
        <patternFill>
          <bgColor theme="0" tint="-0.34998626667073579"/>
        </patternFill>
      </fill>
    </dxf>
    <dxf>
      <font>
        <strike val="0"/>
        <color theme="0" tint="-0.34998626667073579"/>
      </font>
      <fill>
        <patternFill>
          <bgColor theme="0" tint="-0.34998626667073579"/>
        </patternFill>
      </fill>
    </dxf>
    <dxf>
      <numFmt numFmtId="0" formatCode="General"/>
      <fill>
        <patternFill>
          <bgColor theme="0" tint="-0.34998626667073579"/>
        </patternFill>
      </fill>
    </dxf>
    <dxf>
      <fill>
        <patternFill>
          <bgColor theme="0" tint="-0.34998626667073579"/>
        </patternFill>
      </fill>
    </dxf>
    <dxf>
      <font>
        <color rgb="FFFF0000"/>
      </font>
    </dxf>
    <dxf>
      <fill>
        <patternFill>
          <bgColor theme="0" tint="-0.34998626667073579"/>
        </patternFill>
      </fill>
    </dxf>
    <dxf>
      <fill>
        <patternFill>
          <bgColor rgb="FFF4DD9E"/>
        </patternFill>
      </fill>
    </dxf>
    <dxf>
      <fill>
        <patternFill>
          <bgColor theme="0"/>
        </patternFill>
      </fill>
    </dxf>
    <dxf>
      <fill>
        <patternFill>
          <bgColor rgb="FFF4DD9E"/>
        </patternFill>
      </fill>
    </dxf>
    <dxf>
      <fill>
        <patternFill>
          <bgColor rgb="FFF4DD9E"/>
        </patternFill>
      </fill>
    </dxf>
    <dxf>
      <fill>
        <patternFill>
          <bgColor theme="0" tint="-0.34998626667073579"/>
        </patternFill>
      </fill>
    </dxf>
    <dxf>
      <fill>
        <patternFill>
          <bgColor rgb="FFF4DD9E"/>
        </patternFill>
      </fill>
    </dxf>
    <dxf>
      <fill>
        <patternFill>
          <bgColor theme="0"/>
        </patternFill>
      </fill>
    </dxf>
    <dxf>
      <fill>
        <patternFill>
          <bgColor rgb="FFF4DD9E"/>
        </patternFill>
      </fill>
    </dxf>
    <dxf>
      <fill>
        <patternFill>
          <bgColor theme="0"/>
        </patternFill>
      </fill>
    </dxf>
    <dxf>
      <fill>
        <patternFill>
          <bgColor rgb="FFF4DD9E"/>
        </patternFill>
      </fill>
    </dxf>
    <dxf>
      <fill>
        <patternFill>
          <bgColor theme="0" tint="-0.34998626667073579"/>
        </patternFill>
      </fill>
    </dxf>
    <dxf>
      <fill>
        <patternFill>
          <bgColor theme="0" tint="-0.34998626667073579"/>
        </patternFill>
      </fill>
    </dxf>
    <dxf>
      <fill>
        <patternFill>
          <bgColor rgb="FFF4DD9E"/>
        </patternFill>
      </fill>
    </dxf>
    <dxf>
      <fill>
        <patternFill>
          <bgColor theme="0"/>
        </patternFill>
      </fill>
    </dxf>
    <dxf>
      <fill>
        <patternFill patternType="none">
          <bgColor auto="1"/>
        </patternFill>
      </fill>
    </dxf>
    <dxf>
      <fill>
        <patternFill>
          <bgColor theme="0" tint="-0.34998626667073579"/>
        </patternFill>
      </fill>
    </dxf>
    <dxf>
      <fill>
        <patternFill>
          <bgColor rgb="FFF4DD9E"/>
        </patternFill>
      </fill>
    </dxf>
    <dxf>
      <fill>
        <patternFill>
          <bgColor theme="0" tint="-0.34998626667073579"/>
        </patternFill>
      </fill>
    </dxf>
    <dxf>
      <fill>
        <patternFill>
          <bgColor rgb="FFF4DD9E"/>
        </patternFill>
      </fill>
    </dxf>
    <dxf>
      <fill>
        <patternFill patternType="none">
          <bgColor auto="1"/>
        </patternFill>
      </fill>
    </dxf>
    <dxf>
      <fill>
        <patternFill>
          <bgColor theme="0" tint="-0.34998626667073579"/>
        </patternFill>
      </fill>
    </dxf>
    <dxf>
      <fill>
        <patternFill>
          <bgColor rgb="FFF4DD9E"/>
        </patternFill>
      </fill>
    </dxf>
    <dxf>
      <fill>
        <patternFill>
          <bgColor theme="0"/>
        </patternFill>
      </fill>
    </dxf>
    <dxf>
      <font>
        <color auto="1"/>
      </font>
      <fill>
        <patternFill patternType="solid">
          <bgColor theme="0"/>
        </patternFill>
      </fill>
    </dxf>
    <dxf>
      <fill>
        <patternFill>
          <bgColor rgb="FFF4DD9E"/>
        </patternFill>
      </fill>
    </dxf>
    <dxf>
      <fill>
        <patternFill>
          <bgColor theme="0" tint="-0.34998626667073579"/>
        </patternFill>
      </fill>
    </dxf>
    <dxf>
      <fill>
        <patternFill>
          <bgColor rgb="FFF4DD9E"/>
        </patternFill>
      </fill>
    </dxf>
    <dxf>
      <fill>
        <patternFill>
          <bgColor theme="0"/>
        </patternFill>
      </fill>
    </dxf>
    <dxf>
      <fill>
        <patternFill>
          <bgColor theme="0"/>
        </patternFill>
      </fill>
    </dxf>
    <dxf>
      <fill>
        <patternFill>
          <bgColor rgb="FFF4DD9E"/>
        </patternFill>
      </fill>
    </dxf>
    <dxf>
      <fill>
        <patternFill>
          <bgColor theme="0" tint="-0.34998626667073579"/>
        </patternFill>
      </fill>
    </dxf>
    <dxf>
      <fill>
        <patternFill>
          <bgColor theme="0"/>
        </patternFill>
      </fill>
    </dxf>
    <dxf>
      <fill>
        <patternFill>
          <bgColor rgb="FFF4DD9E"/>
        </patternFill>
      </fill>
    </dxf>
    <dxf>
      <fill>
        <patternFill>
          <bgColor theme="0"/>
        </patternFill>
      </fill>
    </dxf>
    <dxf>
      <fill>
        <patternFill patternType="solid">
          <bgColor theme="0"/>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theme="0" tint="-0.34998626667073579"/>
        </patternFill>
      </fill>
    </dxf>
    <dxf>
      <fill>
        <patternFill>
          <bgColor rgb="FFF4DD9E"/>
        </patternFill>
      </fill>
    </dxf>
    <dxf>
      <fill>
        <patternFill>
          <bgColor theme="0"/>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theme="0"/>
        </patternFill>
      </fill>
    </dxf>
    <dxf>
      <fill>
        <patternFill>
          <bgColor theme="0" tint="-0.34998626667073579"/>
        </patternFill>
      </fill>
    </dxf>
    <dxf>
      <fill>
        <patternFill>
          <bgColor rgb="FFF4DD9E"/>
        </patternFill>
      </fill>
    </dxf>
    <dxf>
      <fill>
        <patternFill>
          <bgColor theme="0"/>
        </patternFill>
      </fill>
    </dxf>
    <dxf>
      <fill>
        <patternFill>
          <bgColor rgb="FFF4DD9E"/>
        </patternFill>
      </fill>
    </dxf>
    <dxf>
      <fill>
        <patternFill>
          <bgColor theme="0"/>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ill>
        <patternFill>
          <bgColor rgb="FFF4DD9E"/>
        </patternFill>
      </fill>
    </dxf>
    <dxf>
      <font>
        <color auto="1"/>
      </font>
      <fill>
        <patternFill patternType="solid">
          <bgColor theme="0"/>
        </patternFill>
      </fill>
    </dxf>
    <dxf>
      <fill>
        <patternFill>
          <bgColor rgb="FFF4DD9E"/>
        </patternFill>
      </fill>
    </dxf>
    <dxf>
      <fill>
        <patternFill>
          <bgColor rgb="FFF4DD9E"/>
        </patternFill>
      </fill>
    </dxf>
    <dxf>
      <fill>
        <patternFill>
          <bgColor theme="0" tint="-0.34998626667073579"/>
        </patternFill>
      </fill>
    </dxf>
    <dxf>
      <font>
        <color auto="1"/>
      </font>
      <fill>
        <patternFill patternType="none">
          <bgColor auto="1"/>
        </patternFill>
      </fill>
    </dxf>
    <dxf>
      <fill>
        <patternFill>
          <bgColor theme="0" tint="-0.34998626667073579"/>
        </patternFill>
      </fill>
    </dxf>
    <dxf>
      <fill>
        <patternFill patternType="none"/>
      </fill>
      <border>
        <left/>
        <right/>
        <top style="thin">
          <color rgb="FF000000"/>
        </top>
        <bottom style="thin">
          <color rgb="FF000000"/>
        </bottom>
      </border>
    </dxf>
    <dxf>
      <fill>
        <patternFill patternType="none"/>
      </fill>
      <border>
        <left/>
        <right/>
        <top style="thin">
          <color rgb="FF000000"/>
        </top>
        <bottom/>
      </border>
    </dxf>
    <dxf>
      <fill>
        <patternFill patternType="none"/>
      </fill>
      <border>
        <left/>
        <right/>
        <top style="thin">
          <color rgb="FF000000"/>
        </top>
        <bottom style="thin">
          <color rgb="FF000000"/>
        </bottom>
      </border>
    </dxf>
    <dxf>
      <fill>
        <patternFill patternType="none"/>
      </fill>
      <border>
        <left/>
        <right/>
        <top style="thin">
          <color rgb="FF000000"/>
        </top>
        <bottom style="thin">
          <color rgb="FF000000"/>
        </bottom>
      </border>
    </dxf>
    <dxf>
      <fill>
        <patternFill patternType="none"/>
      </fill>
      <border>
        <left/>
        <right/>
        <top style="thin">
          <color rgb="FF000000"/>
        </top>
        <bottom/>
      </border>
    </dxf>
    <dxf>
      <fill>
        <patternFill patternType="none"/>
      </fill>
      <border>
        <left/>
        <right/>
        <top style="thin">
          <color rgb="FF000000"/>
        </top>
        <bottom style="thin">
          <color rgb="FF000000"/>
        </bottom>
      </border>
    </dxf>
    <dxf>
      <fill>
        <patternFill patternType="none"/>
      </fill>
      <border>
        <left/>
        <right/>
        <top style="thin">
          <color rgb="FF000000"/>
        </top>
        <bottom/>
      </border>
    </dxf>
    <dxf>
      <fill>
        <patternFill patternType="none"/>
      </fill>
      <border>
        <left/>
        <right/>
        <top style="thin">
          <color rgb="FF000000"/>
        </top>
        <bottom style="thin">
          <color rgb="FF000000"/>
        </bottom>
      </border>
    </dxf>
    <dxf>
      <fill>
        <patternFill patternType="none"/>
      </fill>
      <border>
        <left/>
        <right/>
        <top style="thin">
          <color rgb="FF000000"/>
        </top>
        <bottom/>
      </border>
    </dxf>
    <dxf>
      <font>
        <b val="0"/>
        <i val="0"/>
        <strike val="0"/>
        <condense val="0"/>
        <extend val="0"/>
        <outline val="0"/>
        <shadow val="0"/>
        <u val="none"/>
        <vertAlign val="baseline"/>
        <sz val="9"/>
        <color auto="1"/>
        <name val="Calibri"/>
        <family val="2"/>
        <scheme val="none"/>
      </font>
      <fill>
        <patternFill patternType="solid">
          <fgColor indexed="64"/>
          <bgColor theme="0"/>
        </patternFill>
      </fill>
    </dxf>
    <dxf>
      <font>
        <b val="0"/>
        <i val="0"/>
        <strike val="0"/>
        <condense val="0"/>
        <extend val="0"/>
        <outline val="0"/>
        <shadow val="0"/>
        <u val="none"/>
        <vertAlign val="baseline"/>
        <sz val="9"/>
        <color auto="1"/>
        <name val="Calibri"/>
        <family val="2"/>
        <scheme val="none"/>
      </font>
      <fill>
        <patternFill patternType="solid">
          <fgColor indexed="64"/>
          <bgColor theme="0"/>
        </patternFill>
      </fill>
    </dxf>
    <dxf>
      <font>
        <b val="0"/>
        <i val="0"/>
        <strike val="0"/>
        <condense val="0"/>
        <extend val="0"/>
        <outline val="0"/>
        <shadow val="0"/>
        <u val="none"/>
        <vertAlign val="baseline"/>
        <sz val="9"/>
        <color auto="1"/>
        <name val="Calibri"/>
        <family val="2"/>
        <scheme val="none"/>
      </font>
      <fill>
        <patternFill patternType="solid">
          <fgColor indexed="64"/>
          <bgColor theme="0"/>
        </patternFill>
      </fill>
    </dxf>
    <dxf>
      <font>
        <b val="0"/>
        <i val="0"/>
        <strike val="0"/>
        <condense val="0"/>
        <extend val="0"/>
        <outline val="0"/>
        <shadow val="0"/>
        <u val="none"/>
        <vertAlign val="baseline"/>
        <sz val="9"/>
        <color auto="1"/>
        <name val="Calibri"/>
        <family val="2"/>
        <scheme val="none"/>
      </font>
      <fill>
        <patternFill patternType="solid">
          <fgColor indexed="64"/>
          <bgColor theme="0"/>
        </patternFill>
      </fill>
    </dxf>
    <dxf>
      <font>
        <b val="0"/>
        <i val="0"/>
        <strike val="0"/>
        <condense val="0"/>
        <extend val="0"/>
        <outline val="0"/>
        <shadow val="0"/>
        <u val="none"/>
        <vertAlign val="baseline"/>
        <sz val="9"/>
        <color auto="1"/>
        <name val="Calibri"/>
        <family val="2"/>
        <scheme val="none"/>
      </font>
      <fill>
        <patternFill patternType="solid">
          <fgColor indexed="64"/>
          <bgColor theme="0"/>
        </patternFill>
      </fill>
    </dxf>
    <dxf>
      <font>
        <b val="0"/>
        <i val="0"/>
        <strike val="0"/>
        <condense val="0"/>
        <extend val="0"/>
        <outline val="0"/>
        <shadow val="0"/>
        <u val="none"/>
        <vertAlign val="baseline"/>
        <sz val="9"/>
        <color auto="1"/>
        <name val="Calibri"/>
        <family val="2"/>
        <scheme val="none"/>
      </font>
      <fill>
        <patternFill patternType="solid">
          <fgColor indexed="64"/>
          <bgColor theme="0"/>
        </patternFill>
      </fill>
    </dxf>
    <dxf>
      <font>
        <b val="0"/>
        <i val="0"/>
        <strike val="0"/>
        <condense val="0"/>
        <extend val="0"/>
        <outline val="0"/>
        <shadow val="0"/>
        <u val="none"/>
        <vertAlign val="baseline"/>
        <sz val="9"/>
        <color auto="1"/>
        <name val="Calibri"/>
        <family val="2"/>
        <scheme val="none"/>
      </font>
      <fill>
        <patternFill patternType="solid">
          <fgColor indexed="64"/>
          <bgColor theme="0"/>
        </patternFill>
      </fill>
    </dxf>
    <dxf>
      <font>
        <b val="0"/>
        <i val="0"/>
        <strike val="0"/>
        <condense val="0"/>
        <extend val="0"/>
        <outline val="0"/>
        <shadow val="0"/>
        <u val="none"/>
        <vertAlign val="baseline"/>
        <sz val="9"/>
        <color auto="1"/>
        <name val="Calibri"/>
        <family val="2"/>
        <scheme val="none"/>
      </font>
      <fill>
        <patternFill patternType="solid">
          <fgColor indexed="64"/>
          <bgColor theme="0"/>
        </patternFill>
      </fill>
    </dxf>
  </dxfs>
  <tableStyles count="0" defaultTableStyle="TableStyleMedium2" defaultPivotStyle="PivotStyleLight16"/>
  <colors>
    <mruColors>
      <color rgb="FFA6A6A6"/>
      <color rgb="FFFF5050"/>
      <color rgb="FFF4DD9E"/>
      <color rgb="FFFFE1E1"/>
      <color rgb="FFA9C1D7"/>
      <color rgb="FFFFCCCC"/>
      <color rgb="FFFFB9B9"/>
      <color rgb="FFFFE5E5"/>
      <color rgb="FFFFDDDD"/>
      <color rgb="FF3D58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Commercial_Sex_Act"/><Relationship Id="rId13" Type="http://schemas.openxmlformats.org/officeDocument/2006/relationships/hyperlink" Target="#Supplier"/><Relationship Id="rId3" Type="http://schemas.openxmlformats.org/officeDocument/2006/relationships/hyperlink" Target="#Company_Address"/><Relationship Id="rId7" Type="http://schemas.openxmlformats.org/officeDocument/2006/relationships/hyperlink" Target="#Recruiter"/><Relationship Id="rId12" Type="http://schemas.openxmlformats.org/officeDocument/2006/relationships/hyperlink" Target="#Policy"/><Relationship Id="rId2" Type="http://schemas.openxmlformats.org/officeDocument/2006/relationships/hyperlink" Target="#Company_unique_identifier_number_or_code"/><Relationship Id="rId16" Type="http://schemas.openxmlformats.org/officeDocument/2006/relationships/hyperlink" Target="#Recruitment_Fees"/><Relationship Id="rId1" Type="http://schemas.openxmlformats.org/officeDocument/2006/relationships/hyperlink" Target="#Company_Name"/><Relationship Id="rId6" Type="http://schemas.openxmlformats.org/officeDocument/2006/relationships/hyperlink" Target="#Migrant_worker"/><Relationship Id="rId11" Type="http://schemas.openxmlformats.org/officeDocument/2006/relationships/hyperlink" Target="#Employment_Agreements"/><Relationship Id="rId5" Type="http://schemas.openxmlformats.org/officeDocument/2006/relationships/hyperlink" Target="#Low_skilled_work"/><Relationship Id="rId15" Type="http://schemas.openxmlformats.org/officeDocument/2006/relationships/image" Target="../media/image2.png"/><Relationship Id="rId10" Type="http://schemas.openxmlformats.org/officeDocument/2006/relationships/hyperlink" Target="#Housing_provided_or_arranged"/><Relationship Id="rId4" Type="http://schemas.openxmlformats.org/officeDocument/2006/relationships/hyperlink" Target="#Authorizing_person"/><Relationship Id="rId9" Type="http://schemas.openxmlformats.org/officeDocument/2006/relationships/hyperlink" Target="#Return_transportation"/><Relationship Id="rId14" Type="http://schemas.openxmlformats.org/officeDocument/2006/relationships/hyperlink" Target="#Agent"/></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Supply_chain"/><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8" Type="http://schemas.openxmlformats.org/officeDocument/2006/relationships/hyperlink" Target="#Slavery"/><Relationship Id="rId3" Type="http://schemas.openxmlformats.org/officeDocument/2006/relationships/hyperlink" Target="#Agent"/><Relationship Id="rId7" Type="http://schemas.openxmlformats.org/officeDocument/2006/relationships/hyperlink" Target="#Recruitment_Fees"/><Relationship Id="rId2" Type="http://schemas.openxmlformats.org/officeDocument/2006/relationships/hyperlink" Target="http://www.leginfo.ca.gov/pub/09-10/bill/sen/sb_0651-0700/sb_657_bill_20100930_chaptered.pdf" TargetMode="External"/><Relationship Id="rId1" Type="http://schemas.openxmlformats.org/officeDocument/2006/relationships/hyperlink" Target="http://www.legislation.gov.uk/ukpga/2015/30/pdfs/ukpga_20150030_en.pdf" TargetMode="External"/><Relationship Id="rId6" Type="http://schemas.openxmlformats.org/officeDocument/2006/relationships/hyperlink" Target="#Policy"/><Relationship Id="rId5" Type="http://schemas.openxmlformats.org/officeDocument/2006/relationships/hyperlink" Target="#Human_Trafficking"/><Relationship Id="rId4" Type="http://schemas.openxmlformats.org/officeDocument/2006/relationships/hyperlink" Target="#Forced_Labor"/></Relationships>
</file>

<file path=xl/drawings/drawing1.xml><?xml version="1.0" encoding="utf-8"?>
<xdr:wsDr xmlns:xdr="http://schemas.openxmlformats.org/drawingml/2006/spreadsheetDrawing" xmlns:a="http://schemas.openxmlformats.org/drawingml/2006/main">
  <xdr:twoCellAnchor editAs="oneCell">
    <xdr:from>
      <xdr:col>2</xdr:col>
      <xdr:colOff>629479</xdr:colOff>
      <xdr:row>1</xdr:row>
      <xdr:rowOff>45409</xdr:rowOff>
    </xdr:from>
    <xdr:to>
      <xdr:col>2</xdr:col>
      <xdr:colOff>3053521</xdr:colOff>
      <xdr:row>2</xdr:row>
      <xdr:rowOff>303141</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11131" y="238670"/>
          <a:ext cx="2424042" cy="6884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8</xdr:row>
      <xdr:rowOff>76200</xdr:rowOff>
    </xdr:from>
    <xdr:to>
      <xdr:col>2</xdr:col>
      <xdr:colOff>57150</xdr:colOff>
      <xdr:row>8</xdr:row>
      <xdr:rowOff>215900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100-000004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19050</xdr:colOff>
      <xdr:row>9</xdr:row>
      <xdr:rowOff>76200</xdr:rowOff>
    </xdr:from>
    <xdr:to>
      <xdr:col>3</xdr:col>
      <xdr:colOff>679450</xdr:colOff>
      <xdr:row>9</xdr:row>
      <xdr:rowOff>215900</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00000000-0008-0000-0100-000005000000}"/>
            </a:ext>
          </a:extLst>
        </xdr:cNvPr>
        <xdr:cNvSpPr/>
      </xdr:nvSpPr>
      <xdr:spPr>
        <a:xfrm>
          <a:off x="146050" y="4476750"/>
          <a:ext cx="23114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114300</xdr:colOff>
      <xdr:row>10</xdr:row>
      <xdr:rowOff>76200</xdr:rowOff>
    </xdr:from>
    <xdr:to>
      <xdr:col>2</xdr:col>
      <xdr:colOff>209550</xdr:colOff>
      <xdr:row>10</xdr:row>
      <xdr:rowOff>228600</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00000000-0008-0000-0100-000006000000}"/>
            </a:ext>
          </a:extLst>
        </xdr:cNvPr>
        <xdr:cNvSpPr/>
      </xdr:nvSpPr>
      <xdr:spPr>
        <a:xfrm>
          <a:off x="114300" y="4762500"/>
          <a:ext cx="10477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12700</xdr:colOff>
      <xdr:row>14</xdr:row>
      <xdr:rowOff>76200</xdr:rowOff>
    </xdr:from>
    <xdr:to>
      <xdr:col>2</xdr:col>
      <xdr:colOff>755650</xdr:colOff>
      <xdr:row>14</xdr:row>
      <xdr:rowOff>203200</xdr:rowOff>
    </xdr:to>
    <xdr:sp macro="" textlink="">
      <xdr:nvSpPr>
        <xdr:cNvPr id="7" name="Rectangle 6">
          <a:hlinkClick xmlns:r="http://schemas.openxmlformats.org/officeDocument/2006/relationships" r:id="rId4"/>
          <a:extLst>
            <a:ext uri="{FF2B5EF4-FFF2-40B4-BE49-F238E27FC236}">
              <a16:creationId xmlns:a16="http://schemas.microsoft.com/office/drawing/2014/main" id="{00000000-0008-0000-0100-000007000000}"/>
            </a:ext>
          </a:extLst>
        </xdr:cNvPr>
        <xdr:cNvSpPr/>
      </xdr:nvSpPr>
      <xdr:spPr>
        <a:xfrm>
          <a:off x="139700" y="5905500"/>
          <a:ext cx="156845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1473200</xdr:colOff>
      <xdr:row>45</xdr:row>
      <xdr:rowOff>19050</xdr:rowOff>
    </xdr:from>
    <xdr:to>
      <xdr:col>3</xdr:col>
      <xdr:colOff>2082800</xdr:colOff>
      <xdr:row>45</xdr:row>
      <xdr:rowOff>158750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00000000-0008-0000-0100-000008000000}"/>
            </a:ext>
          </a:extLst>
        </xdr:cNvPr>
        <xdr:cNvSpPr/>
      </xdr:nvSpPr>
      <xdr:spPr>
        <a:xfrm>
          <a:off x="3251200" y="10287000"/>
          <a:ext cx="6096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3149600</xdr:colOff>
      <xdr:row>45</xdr:row>
      <xdr:rowOff>38100</xdr:rowOff>
    </xdr:from>
    <xdr:to>
      <xdr:col>3</xdr:col>
      <xdr:colOff>3581400</xdr:colOff>
      <xdr:row>45</xdr:row>
      <xdr:rowOff>165100</xdr:rowOff>
    </xdr:to>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100-000009000000}"/>
            </a:ext>
          </a:extLst>
        </xdr:cNvPr>
        <xdr:cNvSpPr/>
      </xdr:nvSpPr>
      <xdr:spPr>
        <a:xfrm>
          <a:off x="4927600" y="10306050"/>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44450</xdr:colOff>
      <xdr:row>45</xdr:row>
      <xdr:rowOff>196850</xdr:rowOff>
    </xdr:from>
    <xdr:to>
      <xdr:col>3</xdr:col>
      <xdr:colOff>476250</xdr:colOff>
      <xdr:row>45</xdr:row>
      <xdr:rowOff>323850</xdr:rowOff>
    </xdr:to>
    <xdr:sp macro="" textlink="">
      <xdr:nvSpPr>
        <xdr:cNvPr id="10" name="Rectangle 9">
          <a:hlinkClick xmlns:r="http://schemas.openxmlformats.org/officeDocument/2006/relationships" r:id="rId6"/>
          <a:extLst>
            <a:ext uri="{FF2B5EF4-FFF2-40B4-BE49-F238E27FC236}">
              <a16:creationId xmlns:a16="http://schemas.microsoft.com/office/drawing/2014/main" id="{00000000-0008-0000-0100-00000A000000}"/>
            </a:ext>
          </a:extLst>
        </xdr:cNvPr>
        <xdr:cNvSpPr/>
      </xdr:nvSpPr>
      <xdr:spPr>
        <a:xfrm>
          <a:off x="1822450" y="10464800"/>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25400</xdr:colOff>
      <xdr:row>46</xdr:row>
      <xdr:rowOff>184150</xdr:rowOff>
    </xdr:from>
    <xdr:to>
      <xdr:col>3</xdr:col>
      <xdr:colOff>558800</xdr:colOff>
      <xdr:row>46</xdr:row>
      <xdr:rowOff>336550</xdr:rowOff>
    </xdr:to>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100-00000B000000}"/>
            </a:ext>
          </a:extLst>
        </xdr:cNvPr>
        <xdr:cNvSpPr/>
      </xdr:nvSpPr>
      <xdr:spPr>
        <a:xfrm>
          <a:off x="1803400" y="10991850"/>
          <a:ext cx="53340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552450</xdr:colOff>
      <xdr:row>58</xdr:row>
      <xdr:rowOff>25400</xdr:rowOff>
    </xdr:from>
    <xdr:to>
      <xdr:col>3</xdr:col>
      <xdr:colOff>1676400</xdr:colOff>
      <xdr:row>58</xdr:row>
      <xdr:rowOff>209550</xdr:rowOff>
    </xdr:to>
    <xdr:sp macro="" textlink="">
      <xdr:nvSpPr>
        <xdr:cNvPr id="18" name="Rectangle 17">
          <a:hlinkClick xmlns:r="http://schemas.openxmlformats.org/officeDocument/2006/relationships" r:id="rId8"/>
          <a:extLst>
            <a:ext uri="{FF2B5EF4-FFF2-40B4-BE49-F238E27FC236}">
              <a16:creationId xmlns:a16="http://schemas.microsoft.com/office/drawing/2014/main" id="{00000000-0008-0000-0100-000012000000}"/>
            </a:ext>
          </a:extLst>
        </xdr:cNvPr>
        <xdr:cNvSpPr/>
      </xdr:nvSpPr>
      <xdr:spPr>
        <a:xfrm>
          <a:off x="2350294" y="35184556"/>
          <a:ext cx="1123950" cy="184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1504950</xdr:colOff>
      <xdr:row>60</xdr:row>
      <xdr:rowOff>25400</xdr:rowOff>
    </xdr:from>
    <xdr:to>
      <xdr:col>3</xdr:col>
      <xdr:colOff>2654300</xdr:colOff>
      <xdr:row>60</xdr:row>
      <xdr:rowOff>209550</xdr:rowOff>
    </xdr:to>
    <xdr:sp macro="" textlink="">
      <xdr:nvSpPr>
        <xdr:cNvPr id="20" name="Rectangle 19">
          <a:hlinkClick xmlns:r="http://schemas.openxmlformats.org/officeDocument/2006/relationships" r:id="rId9"/>
          <a:extLst>
            <a:ext uri="{FF2B5EF4-FFF2-40B4-BE49-F238E27FC236}">
              <a16:creationId xmlns:a16="http://schemas.microsoft.com/office/drawing/2014/main" id="{00000000-0008-0000-0100-000014000000}"/>
            </a:ext>
          </a:extLst>
        </xdr:cNvPr>
        <xdr:cNvSpPr/>
      </xdr:nvSpPr>
      <xdr:spPr>
        <a:xfrm>
          <a:off x="3282950" y="15843250"/>
          <a:ext cx="1149350" cy="184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0</xdr:colOff>
      <xdr:row>61</xdr:row>
      <xdr:rowOff>38100</xdr:rowOff>
    </xdr:from>
    <xdr:to>
      <xdr:col>3</xdr:col>
      <xdr:colOff>1638300</xdr:colOff>
      <xdr:row>61</xdr:row>
      <xdr:rowOff>184150</xdr:rowOff>
    </xdr:to>
    <xdr:sp macro="" textlink="">
      <xdr:nvSpPr>
        <xdr:cNvPr id="21" name="Rectangle 20">
          <a:hlinkClick xmlns:r="http://schemas.openxmlformats.org/officeDocument/2006/relationships" r:id="rId10"/>
          <a:extLst>
            <a:ext uri="{FF2B5EF4-FFF2-40B4-BE49-F238E27FC236}">
              <a16:creationId xmlns:a16="http://schemas.microsoft.com/office/drawing/2014/main" id="{00000000-0008-0000-0100-000015000000}"/>
            </a:ext>
          </a:extLst>
        </xdr:cNvPr>
        <xdr:cNvSpPr/>
      </xdr:nvSpPr>
      <xdr:spPr>
        <a:xfrm>
          <a:off x="1778000" y="16871950"/>
          <a:ext cx="1638300" cy="1460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1244600</xdr:colOff>
      <xdr:row>65</xdr:row>
      <xdr:rowOff>184150</xdr:rowOff>
    </xdr:from>
    <xdr:to>
      <xdr:col>3</xdr:col>
      <xdr:colOff>3422650</xdr:colOff>
      <xdr:row>65</xdr:row>
      <xdr:rowOff>323850</xdr:rowOff>
    </xdr:to>
    <xdr:sp macro="" textlink="">
      <xdr:nvSpPr>
        <xdr:cNvPr id="22" name="Rectangle 21">
          <a:hlinkClick xmlns:r="http://schemas.openxmlformats.org/officeDocument/2006/relationships" r:id="rId11"/>
          <a:extLst>
            <a:ext uri="{FF2B5EF4-FFF2-40B4-BE49-F238E27FC236}">
              <a16:creationId xmlns:a16="http://schemas.microsoft.com/office/drawing/2014/main" id="{00000000-0008-0000-0100-000016000000}"/>
            </a:ext>
          </a:extLst>
        </xdr:cNvPr>
        <xdr:cNvSpPr/>
      </xdr:nvSpPr>
      <xdr:spPr>
        <a:xfrm>
          <a:off x="3022600" y="18999200"/>
          <a:ext cx="21780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0</xdr:colOff>
      <xdr:row>65</xdr:row>
      <xdr:rowOff>393700</xdr:rowOff>
    </xdr:from>
    <xdr:to>
      <xdr:col>3</xdr:col>
      <xdr:colOff>425450</xdr:colOff>
      <xdr:row>65</xdr:row>
      <xdr:rowOff>514350</xdr:rowOff>
    </xdr:to>
    <xdr:sp macro="" textlink="">
      <xdr:nvSpPr>
        <xdr:cNvPr id="23" name="Rectangle 22">
          <a:hlinkClick xmlns:r="http://schemas.openxmlformats.org/officeDocument/2006/relationships" r:id="rId11"/>
          <a:extLst>
            <a:ext uri="{FF2B5EF4-FFF2-40B4-BE49-F238E27FC236}">
              <a16:creationId xmlns:a16="http://schemas.microsoft.com/office/drawing/2014/main" id="{00000000-0008-0000-0100-000017000000}"/>
            </a:ext>
          </a:extLst>
        </xdr:cNvPr>
        <xdr:cNvSpPr/>
      </xdr:nvSpPr>
      <xdr:spPr>
        <a:xfrm>
          <a:off x="1778000" y="19208750"/>
          <a:ext cx="425450" cy="1206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1060450</xdr:colOff>
      <xdr:row>46</xdr:row>
      <xdr:rowOff>203200</xdr:rowOff>
    </xdr:from>
    <xdr:to>
      <xdr:col>3</xdr:col>
      <xdr:colOff>1670050</xdr:colOff>
      <xdr:row>46</xdr:row>
      <xdr:rowOff>342900</xdr:rowOff>
    </xdr:to>
    <xdr:sp macro="" textlink="">
      <xdr:nvSpPr>
        <xdr:cNvPr id="42" name="Rectangle 41">
          <a:hlinkClick xmlns:r="http://schemas.openxmlformats.org/officeDocument/2006/relationships" r:id="rId5"/>
          <a:extLst>
            <a:ext uri="{FF2B5EF4-FFF2-40B4-BE49-F238E27FC236}">
              <a16:creationId xmlns:a16="http://schemas.microsoft.com/office/drawing/2014/main" id="{00000000-0008-0000-0100-00002A000000}"/>
            </a:ext>
          </a:extLst>
        </xdr:cNvPr>
        <xdr:cNvSpPr/>
      </xdr:nvSpPr>
      <xdr:spPr>
        <a:xfrm>
          <a:off x="2838450" y="11010900"/>
          <a:ext cx="6096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2736850</xdr:colOff>
      <xdr:row>46</xdr:row>
      <xdr:rowOff>209550</xdr:rowOff>
    </xdr:from>
    <xdr:to>
      <xdr:col>3</xdr:col>
      <xdr:colOff>3168650</xdr:colOff>
      <xdr:row>46</xdr:row>
      <xdr:rowOff>336550</xdr:rowOff>
    </xdr:to>
    <xdr:sp macro="" textlink="">
      <xdr:nvSpPr>
        <xdr:cNvPr id="43" name="Rectangle 42">
          <a:hlinkClick xmlns:r="http://schemas.openxmlformats.org/officeDocument/2006/relationships" r:id="rId6"/>
          <a:extLst>
            <a:ext uri="{FF2B5EF4-FFF2-40B4-BE49-F238E27FC236}">
              <a16:creationId xmlns:a16="http://schemas.microsoft.com/office/drawing/2014/main" id="{00000000-0008-0000-0100-00002B000000}"/>
            </a:ext>
          </a:extLst>
        </xdr:cNvPr>
        <xdr:cNvSpPr/>
      </xdr:nvSpPr>
      <xdr:spPr>
        <a:xfrm>
          <a:off x="4514850" y="11017250"/>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31750</xdr:colOff>
      <xdr:row>46</xdr:row>
      <xdr:rowOff>387350</xdr:rowOff>
    </xdr:from>
    <xdr:to>
      <xdr:col>3</xdr:col>
      <xdr:colOff>463550</xdr:colOff>
      <xdr:row>46</xdr:row>
      <xdr:rowOff>514350</xdr:rowOff>
    </xdr:to>
    <xdr:sp macro="" textlink="">
      <xdr:nvSpPr>
        <xdr:cNvPr id="46" name="Rectangle 45">
          <a:hlinkClick xmlns:r="http://schemas.openxmlformats.org/officeDocument/2006/relationships" r:id="rId6"/>
          <a:extLst>
            <a:ext uri="{FF2B5EF4-FFF2-40B4-BE49-F238E27FC236}">
              <a16:creationId xmlns:a16="http://schemas.microsoft.com/office/drawing/2014/main" id="{00000000-0008-0000-0100-00002E000000}"/>
            </a:ext>
          </a:extLst>
        </xdr:cNvPr>
        <xdr:cNvSpPr/>
      </xdr:nvSpPr>
      <xdr:spPr>
        <a:xfrm>
          <a:off x="1809750" y="11195050"/>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19050</xdr:colOff>
      <xdr:row>60</xdr:row>
      <xdr:rowOff>203200</xdr:rowOff>
    </xdr:from>
    <xdr:to>
      <xdr:col>3</xdr:col>
      <xdr:colOff>876300</xdr:colOff>
      <xdr:row>60</xdr:row>
      <xdr:rowOff>317500</xdr:rowOff>
    </xdr:to>
    <xdr:sp macro="" textlink="">
      <xdr:nvSpPr>
        <xdr:cNvPr id="47" name="Rectangle 46">
          <a:hlinkClick xmlns:r="http://schemas.openxmlformats.org/officeDocument/2006/relationships" r:id="rId6"/>
          <a:extLst>
            <a:ext uri="{FF2B5EF4-FFF2-40B4-BE49-F238E27FC236}">
              <a16:creationId xmlns:a16="http://schemas.microsoft.com/office/drawing/2014/main" id="{00000000-0008-0000-0100-00002F000000}"/>
            </a:ext>
          </a:extLst>
        </xdr:cNvPr>
        <xdr:cNvSpPr/>
      </xdr:nvSpPr>
      <xdr:spPr>
        <a:xfrm>
          <a:off x="1797050" y="15633700"/>
          <a:ext cx="857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25400</xdr:colOff>
      <xdr:row>62</xdr:row>
      <xdr:rowOff>38100</xdr:rowOff>
    </xdr:from>
    <xdr:to>
      <xdr:col>3</xdr:col>
      <xdr:colOff>889000</xdr:colOff>
      <xdr:row>62</xdr:row>
      <xdr:rowOff>177800</xdr:rowOff>
    </xdr:to>
    <xdr:sp macro="" textlink="">
      <xdr:nvSpPr>
        <xdr:cNvPr id="48" name="Rectangle 47">
          <a:hlinkClick xmlns:r="http://schemas.openxmlformats.org/officeDocument/2006/relationships" r:id="rId6"/>
          <a:extLst>
            <a:ext uri="{FF2B5EF4-FFF2-40B4-BE49-F238E27FC236}">
              <a16:creationId xmlns:a16="http://schemas.microsoft.com/office/drawing/2014/main" id="{00000000-0008-0000-0100-000030000000}"/>
            </a:ext>
          </a:extLst>
        </xdr:cNvPr>
        <xdr:cNvSpPr/>
      </xdr:nvSpPr>
      <xdr:spPr>
        <a:xfrm>
          <a:off x="1803400" y="17132300"/>
          <a:ext cx="8636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2146300</xdr:colOff>
      <xdr:row>59</xdr:row>
      <xdr:rowOff>19050</xdr:rowOff>
    </xdr:from>
    <xdr:to>
      <xdr:col>3</xdr:col>
      <xdr:colOff>2965450</xdr:colOff>
      <xdr:row>59</xdr:row>
      <xdr:rowOff>196850</xdr:rowOff>
    </xdr:to>
    <xdr:sp macro="" textlink="">
      <xdr:nvSpPr>
        <xdr:cNvPr id="49" name="Rectangle 48">
          <a:hlinkClick xmlns:r="http://schemas.openxmlformats.org/officeDocument/2006/relationships" r:id="rId12"/>
          <a:extLst>
            <a:ext uri="{FF2B5EF4-FFF2-40B4-BE49-F238E27FC236}">
              <a16:creationId xmlns:a16="http://schemas.microsoft.com/office/drawing/2014/main" id="{00000000-0008-0000-0100-000031000000}"/>
            </a:ext>
          </a:extLst>
        </xdr:cNvPr>
        <xdr:cNvSpPr/>
      </xdr:nvSpPr>
      <xdr:spPr>
        <a:xfrm>
          <a:off x="3924300" y="14954250"/>
          <a:ext cx="819150" cy="177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1517650</xdr:colOff>
      <xdr:row>45</xdr:row>
      <xdr:rowOff>196850</xdr:rowOff>
    </xdr:from>
    <xdr:to>
      <xdr:col>3</xdr:col>
      <xdr:colOff>2051050</xdr:colOff>
      <xdr:row>45</xdr:row>
      <xdr:rowOff>349250</xdr:rowOff>
    </xdr:to>
    <xdr:sp macro="" textlink="">
      <xdr:nvSpPr>
        <xdr:cNvPr id="51" name="Rectangle 50">
          <a:hlinkClick xmlns:r="http://schemas.openxmlformats.org/officeDocument/2006/relationships" r:id="rId7"/>
          <a:extLst>
            <a:ext uri="{FF2B5EF4-FFF2-40B4-BE49-F238E27FC236}">
              <a16:creationId xmlns:a16="http://schemas.microsoft.com/office/drawing/2014/main" id="{00000000-0008-0000-0100-000033000000}"/>
            </a:ext>
          </a:extLst>
        </xdr:cNvPr>
        <xdr:cNvSpPr/>
      </xdr:nvSpPr>
      <xdr:spPr>
        <a:xfrm>
          <a:off x="3295650" y="10464800"/>
          <a:ext cx="53340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1587500</xdr:colOff>
      <xdr:row>60</xdr:row>
      <xdr:rowOff>533400</xdr:rowOff>
    </xdr:from>
    <xdr:to>
      <xdr:col>3</xdr:col>
      <xdr:colOff>2120900</xdr:colOff>
      <xdr:row>60</xdr:row>
      <xdr:rowOff>685800</xdr:rowOff>
    </xdr:to>
    <xdr:sp macro="" textlink="">
      <xdr:nvSpPr>
        <xdr:cNvPr id="53" name="Rectangle 52">
          <a:hlinkClick xmlns:r="http://schemas.openxmlformats.org/officeDocument/2006/relationships" r:id="rId7"/>
          <a:extLst>
            <a:ext uri="{FF2B5EF4-FFF2-40B4-BE49-F238E27FC236}">
              <a16:creationId xmlns:a16="http://schemas.microsoft.com/office/drawing/2014/main" id="{00000000-0008-0000-0100-000035000000}"/>
            </a:ext>
          </a:extLst>
        </xdr:cNvPr>
        <xdr:cNvSpPr/>
      </xdr:nvSpPr>
      <xdr:spPr>
        <a:xfrm>
          <a:off x="3365500" y="15963900"/>
          <a:ext cx="53340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1962150</xdr:colOff>
      <xdr:row>65</xdr:row>
      <xdr:rowOff>19050</xdr:rowOff>
    </xdr:from>
    <xdr:to>
      <xdr:col>3</xdr:col>
      <xdr:colOff>2495550</xdr:colOff>
      <xdr:row>65</xdr:row>
      <xdr:rowOff>203200</xdr:rowOff>
    </xdr:to>
    <xdr:sp macro="" textlink="">
      <xdr:nvSpPr>
        <xdr:cNvPr id="54" name="Rectangle 53">
          <a:hlinkClick xmlns:r="http://schemas.openxmlformats.org/officeDocument/2006/relationships" r:id="rId7"/>
          <a:extLst>
            <a:ext uri="{FF2B5EF4-FFF2-40B4-BE49-F238E27FC236}">
              <a16:creationId xmlns:a16="http://schemas.microsoft.com/office/drawing/2014/main" id="{00000000-0008-0000-0100-000036000000}"/>
            </a:ext>
          </a:extLst>
        </xdr:cNvPr>
        <xdr:cNvSpPr/>
      </xdr:nvSpPr>
      <xdr:spPr>
        <a:xfrm>
          <a:off x="3740150" y="18446750"/>
          <a:ext cx="533400" cy="184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1631950</xdr:colOff>
      <xdr:row>30</xdr:row>
      <xdr:rowOff>44450</xdr:rowOff>
    </xdr:from>
    <xdr:to>
      <xdr:col>3</xdr:col>
      <xdr:colOff>2184400</xdr:colOff>
      <xdr:row>30</xdr:row>
      <xdr:rowOff>158750</xdr:rowOff>
    </xdr:to>
    <xdr:sp macro="" textlink="">
      <xdr:nvSpPr>
        <xdr:cNvPr id="58" name="Rectangle 57">
          <a:hlinkClick xmlns:r="http://schemas.openxmlformats.org/officeDocument/2006/relationships" r:id="rId13"/>
          <a:extLst>
            <a:ext uri="{FF2B5EF4-FFF2-40B4-BE49-F238E27FC236}">
              <a16:creationId xmlns:a16="http://schemas.microsoft.com/office/drawing/2014/main" id="{00000000-0008-0000-0100-00003A000000}"/>
            </a:ext>
          </a:extLst>
        </xdr:cNvPr>
        <xdr:cNvSpPr/>
      </xdr:nvSpPr>
      <xdr:spPr>
        <a:xfrm>
          <a:off x="3409950" y="9690100"/>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476250</xdr:colOff>
      <xdr:row>69</xdr:row>
      <xdr:rowOff>44450</xdr:rowOff>
    </xdr:from>
    <xdr:to>
      <xdr:col>3</xdr:col>
      <xdr:colOff>1028700</xdr:colOff>
      <xdr:row>69</xdr:row>
      <xdr:rowOff>158750</xdr:rowOff>
    </xdr:to>
    <xdr:sp macro="" textlink="">
      <xdr:nvSpPr>
        <xdr:cNvPr id="59" name="Rectangle 58">
          <a:hlinkClick xmlns:r="http://schemas.openxmlformats.org/officeDocument/2006/relationships" r:id="rId13"/>
          <a:extLst>
            <a:ext uri="{FF2B5EF4-FFF2-40B4-BE49-F238E27FC236}">
              <a16:creationId xmlns:a16="http://schemas.microsoft.com/office/drawing/2014/main" id="{00000000-0008-0000-0100-00003B000000}"/>
            </a:ext>
          </a:extLst>
        </xdr:cNvPr>
        <xdr:cNvSpPr/>
      </xdr:nvSpPr>
      <xdr:spPr>
        <a:xfrm>
          <a:off x="2254250" y="20815300"/>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9</xdr:row>
      <xdr:rowOff>76200</xdr:rowOff>
    </xdr:from>
    <xdr:to>
      <xdr:col>2</xdr:col>
      <xdr:colOff>57150</xdr:colOff>
      <xdr:row>9</xdr:row>
      <xdr:rowOff>215900</xdr:rowOff>
    </xdr:to>
    <xdr:sp macro="" textlink="">
      <xdr:nvSpPr>
        <xdr:cNvPr id="67" name="Rectangle 66">
          <a:hlinkClick xmlns:r="http://schemas.openxmlformats.org/officeDocument/2006/relationships" r:id="rId1"/>
          <a:extLst>
            <a:ext uri="{FF2B5EF4-FFF2-40B4-BE49-F238E27FC236}">
              <a16:creationId xmlns:a16="http://schemas.microsoft.com/office/drawing/2014/main" id="{00000000-0008-0000-0100-000043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10</xdr:row>
      <xdr:rowOff>76200</xdr:rowOff>
    </xdr:from>
    <xdr:to>
      <xdr:col>2</xdr:col>
      <xdr:colOff>57150</xdr:colOff>
      <xdr:row>10</xdr:row>
      <xdr:rowOff>215900</xdr:rowOff>
    </xdr:to>
    <xdr:sp macro="" textlink="">
      <xdr:nvSpPr>
        <xdr:cNvPr id="73" name="Rectangle 72">
          <a:hlinkClick xmlns:r="http://schemas.openxmlformats.org/officeDocument/2006/relationships" r:id="rId1"/>
          <a:extLst>
            <a:ext uri="{FF2B5EF4-FFF2-40B4-BE49-F238E27FC236}">
              <a16:creationId xmlns:a16="http://schemas.microsoft.com/office/drawing/2014/main" id="{00000000-0008-0000-0100-000049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11</xdr:row>
      <xdr:rowOff>76200</xdr:rowOff>
    </xdr:from>
    <xdr:to>
      <xdr:col>2</xdr:col>
      <xdr:colOff>57150</xdr:colOff>
      <xdr:row>11</xdr:row>
      <xdr:rowOff>215900</xdr:rowOff>
    </xdr:to>
    <xdr:sp macro="" textlink="">
      <xdr:nvSpPr>
        <xdr:cNvPr id="74" name="Rectangle 73">
          <a:hlinkClick xmlns:r="http://schemas.openxmlformats.org/officeDocument/2006/relationships" r:id="rId1"/>
          <a:extLst>
            <a:ext uri="{FF2B5EF4-FFF2-40B4-BE49-F238E27FC236}">
              <a16:creationId xmlns:a16="http://schemas.microsoft.com/office/drawing/2014/main" id="{00000000-0008-0000-0100-00004A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12</xdr:row>
      <xdr:rowOff>76200</xdr:rowOff>
    </xdr:from>
    <xdr:to>
      <xdr:col>2</xdr:col>
      <xdr:colOff>57150</xdr:colOff>
      <xdr:row>12</xdr:row>
      <xdr:rowOff>215900</xdr:rowOff>
    </xdr:to>
    <xdr:sp macro="" textlink="">
      <xdr:nvSpPr>
        <xdr:cNvPr id="75" name="Rectangle 74">
          <a:hlinkClick xmlns:r="http://schemas.openxmlformats.org/officeDocument/2006/relationships" r:id="rId1"/>
          <a:extLst>
            <a:ext uri="{FF2B5EF4-FFF2-40B4-BE49-F238E27FC236}">
              <a16:creationId xmlns:a16="http://schemas.microsoft.com/office/drawing/2014/main" id="{00000000-0008-0000-0100-00004B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13</xdr:row>
      <xdr:rowOff>76200</xdr:rowOff>
    </xdr:from>
    <xdr:to>
      <xdr:col>2</xdr:col>
      <xdr:colOff>57150</xdr:colOff>
      <xdr:row>13</xdr:row>
      <xdr:rowOff>215900</xdr:rowOff>
    </xdr:to>
    <xdr:sp macro="" textlink="">
      <xdr:nvSpPr>
        <xdr:cNvPr id="76" name="Rectangle 75">
          <a:hlinkClick xmlns:r="http://schemas.openxmlformats.org/officeDocument/2006/relationships" r:id="rId1"/>
          <a:extLst>
            <a:ext uri="{FF2B5EF4-FFF2-40B4-BE49-F238E27FC236}">
              <a16:creationId xmlns:a16="http://schemas.microsoft.com/office/drawing/2014/main" id="{00000000-0008-0000-0100-00004C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14</xdr:row>
      <xdr:rowOff>76200</xdr:rowOff>
    </xdr:from>
    <xdr:to>
      <xdr:col>2</xdr:col>
      <xdr:colOff>57150</xdr:colOff>
      <xdr:row>14</xdr:row>
      <xdr:rowOff>215900</xdr:rowOff>
    </xdr:to>
    <xdr:sp macro="" textlink="">
      <xdr:nvSpPr>
        <xdr:cNvPr id="77" name="Rectangle 76">
          <a:hlinkClick xmlns:r="http://schemas.openxmlformats.org/officeDocument/2006/relationships" r:id="rId1"/>
          <a:extLst>
            <a:ext uri="{FF2B5EF4-FFF2-40B4-BE49-F238E27FC236}">
              <a16:creationId xmlns:a16="http://schemas.microsoft.com/office/drawing/2014/main" id="{00000000-0008-0000-0100-00004D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15</xdr:row>
      <xdr:rowOff>76200</xdr:rowOff>
    </xdr:from>
    <xdr:to>
      <xdr:col>2</xdr:col>
      <xdr:colOff>57150</xdr:colOff>
      <xdr:row>15</xdr:row>
      <xdr:rowOff>215900</xdr:rowOff>
    </xdr:to>
    <xdr:sp macro="" textlink="">
      <xdr:nvSpPr>
        <xdr:cNvPr id="78" name="Rectangle 77">
          <a:hlinkClick xmlns:r="http://schemas.openxmlformats.org/officeDocument/2006/relationships" r:id="rId1"/>
          <a:extLst>
            <a:ext uri="{FF2B5EF4-FFF2-40B4-BE49-F238E27FC236}">
              <a16:creationId xmlns:a16="http://schemas.microsoft.com/office/drawing/2014/main" id="{00000000-0008-0000-0100-00004E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16</xdr:row>
      <xdr:rowOff>76200</xdr:rowOff>
    </xdr:from>
    <xdr:to>
      <xdr:col>2</xdr:col>
      <xdr:colOff>57150</xdr:colOff>
      <xdr:row>16</xdr:row>
      <xdr:rowOff>215900</xdr:rowOff>
    </xdr:to>
    <xdr:sp macro="" textlink="">
      <xdr:nvSpPr>
        <xdr:cNvPr id="79" name="Rectangle 78">
          <a:hlinkClick xmlns:r="http://schemas.openxmlformats.org/officeDocument/2006/relationships" r:id="rId1"/>
          <a:extLst>
            <a:ext uri="{FF2B5EF4-FFF2-40B4-BE49-F238E27FC236}">
              <a16:creationId xmlns:a16="http://schemas.microsoft.com/office/drawing/2014/main" id="{00000000-0008-0000-0100-00004F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17</xdr:row>
      <xdr:rowOff>76200</xdr:rowOff>
    </xdr:from>
    <xdr:to>
      <xdr:col>2</xdr:col>
      <xdr:colOff>57150</xdr:colOff>
      <xdr:row>17</xdr:row>
      <xdr:rowOff>215900</xdr:rowOff>
    </xdr:to>
    <xdr:sp macro="" textlink="">
      <xdr:nvSpPr>
        <xdr:cNvPr id="80" name="Rectangle 79">
          <a:hlinkClick xmlns:r="http://schemas.openxmlformats.org/officeDocument/2006/relationships" r:id="rId1"/>
          <a:extLst>
            <a:ext uri="{FF2B5EF4-FFF2-40B4-BE49-F238E27FC236}">
              <a16:creationId xmlns:a16="http://schemas.microsoft.com/office/drawing/2014/main" id="{00000000-0008-0000-0100-000050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18</xdr:row>
      <xdr:rowOff>76200</xdr:rowOff>
    </xdr:from>
    <xdr:to>
      <xdr:col>2</xdr:col>
      <xdr:colOff>57150</xdr:colOff>
      <xdr:row>18</xdr:row>
      <xdr:rowOff>215900</xdr:rowOff>
    </xdr:to>
    <xdr:sp macro="" textlink="">
      <xdr:nvSpPr>
        <xdr:cNvPr id="81" name="Rectangle 80">
          <a:hlinkClick xmlns:r="http://schemas.openxmlformats.org/officeDocument/2006/relationships" r:id="rId1"/>
          <a:extLst>
            <a:ext uri="{FF2B5EF4-FFF2-40B4-BE49-F238E27FC236}">
              <a16:creationId xmlns:a16="http://schemas.microsoft.com/office/drawing/2014/main" id="{00000000-0008-0000-0100-000051000000}"/>
            </a:ext>
          </a:extLst>
        </xdr:cNvPr>
        <xdr:cNvSpPr/>
      </xdr:nvSpPr>
      <xdr:spPr>
        <a:xfrm>
          <a:off x="127000" y="4191000"/>
          <a:ext cx="88265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53</xdr:row>
      <xdr:rowOff>190500</xdr:rowOff>
    </xdr:from>
    <xdr:to>
      <xdr:col>3</xdr:col>
      <xdr:colOff>1873250</xdr:colOff>
      <xdr:row>53</xdr:row>
      <xdr:rowOff>355600</xdr:rowOff>
    </xdr:to>
    <xdr:sp macro="" textlink="">
      <xdr:nvSpPr>
        <xdr:cNvPr id="85" name="Rectangle 84">
          <a:hlinkClick xmlns:r="http://schemas.openxmlformats.org/officeDocument/2006/relationships" r:id="rId14"/>
          <a:extLst>
            <a:ext uri="{FF2B5EF4-FFF2-40B4-BE49-F238E27FC236}">
              <a16:creationId xmlns:a16="http://schemas.microsoft.com/office/drawing/2014/main" id="{00000000-0008-0000-0100-000055000000}"/>
            </a:ext>
          </a:extLst>
        </xdr:cNvPr>
        <xdr:cNvSpPr/>
      </xdr:nvSpPr>
      <xdr:spPr>
        <a:xfrm>
          <a:off x="3238500" y="12166600"/>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2152650</xdr:colOff>
      <xdr:row>54</xdr:row>
      <xdr:rowOff>6350</xdr:rowOff>
    </xdr:from>
    <xdr:to>
      <xdr:col>3</xdr:col>
      <xdr:colOff>2971800</xdr:colOff>
      <xdr:row>54</xdr:row>
      <xdr:rowOff>184150</xdr:rowOff>
    </xdr:to>
    <xdr:sp macro="" textlink="">
      <xdr:nvSpPr>
        <xdr:cNvPr id="86" name="Rectangle 85">
          <a:hlinkClick xmlns:r="http://schemas.openxmlformats.org/officeDocument/2006/relationships" r:id="rId12"/>
          <a:extLst>
            <a:ext uri="{FF2B5EF4-FFF2-40B4-BE49-F238E27FC236}">
              <a16:creationId xmlns:a16="http://schemas.microsoft.com/office/drawing/2014/main" id="{00000000-0008-0000-0100-000056000000}"/>
            </a:ext>
          </a:extLst>
        </xdr:cNvPr>
        <xdr:cNvSpPr/>
      </xdr:nvSpPr>
      <xdr:spPr>
        <a:xfrm>
          <a:off x="3930650" y="11982450"/>
          <a:ext cx="819150" cy="177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54</xdr:row>
      <xdr:rowOff>190500</xdr:rowOff>
    </xdr:from>
    <xdr:to>
      <xdr:col>3</xdr:col>
      <xdr:colOff>1873250</xdr:colOff>
      <xdr:row>54</xdr:row>
      <xdr:rowOff>355600</xdr:rowOff>
    </xdr:to>
    <xdr:sp macro="" textlink="">
      <xdr:nvSpPr>
        <xdr:cNvPr id="87" name="Rectangle 86">
          <a:hlinkClick xmlns:r="http://schemas.openxmlformats.org/officeDocument/2006/relationships" r:id="rId14"/>
          <a:extLst>
            <a:ext uri="{FF2B5EF4-FFF2-40B4-BE49-F238E27FC236}">
              <a16:creationId xmlns:a16="http://schemas.microsoft.com/office/drawing/2014/main" id="{00000000-0008-0000-0100-000057000000}"/>
            </a:ext>
          </a:extLst>
        </xdr:cNvPr>
        <xdr:cNvSpPr/>
      </xdr:nvSpPr>
      <xdr:spPr>
        <a:xfrm>
          <a:off x="3238500" y="12166600"/>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55</xdr:row>
      <xdr:rowOff>190500</xdr:rowOff>
    </xdr:from>
    <xdr:to>
      <xdr:col>3</xdr:col>
      <xdr:colOff>1873250</xdr:colOff>
      <xdr:row>55</xdr:row>
      <xdr:rowOff>355600</xdr:rowOff>
    </xdr:to>
    <xdr:sp macro="" textlink="">
      <xdr:nvSpPr>
        <xdr:cNvPr id="89" name="Rectangle 88">
          <a:hlinkClick xmlns:r="http://schemas.openxmlformats.org/officeDocument/2006/relationships" r:id="rId14"/>
          <a:extLst>
            <a:ext uri="{FF2B5EF4-FFF2-40B4-BE49-F238E27FC236}">
              <a16:creationId xmlns:a16="http://schemas.microsoft.com/office/drawing/2014/main" id="{00000000-0008-0000-0100-000059000000}"/>
            </a:ext>
          </a:extLst>
        </xdr:cNvPr>
        <xdr:cNvSpPr/>
      </xdr:nvSpPr>
      <xdr:spPr>
        <a:xfrm>
          <a:off x="3238500" y="12166600"/>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2152650</xdr:colOff>
      <xdr:row>58</xdr:row>
      <xdr:rowOff>6350</xdr:rowOff>
    </xdr:from>
    <xdr:to>
      <xdr:col>3</xdr:col>
      <xdr:colOff>2971800</xdr:colOff>
      <xdr:row>58</xdr:row>
      <xdr:rowOff>184150</xdr:rowOff>
    </xdr:to>
    <xdr:sp macro="" textlink="">
      <xdr:nvSpPr>
        <xdr:cNvPr id="92" name="Rectangle 91">
          <a:hlinkClick xmlns:r="http://schemas.openxmlformats.org/officeDocument/2006/relationships" r:id="rId12"/>
          <a:extLst>
            <a:ext uri="{FF2B5EF4-FFF2-40B4-BE49-F238E27FC236}">
              <a16:creationId xmlns:a16="http://schemas.microsoft.com/office/drawing/2014/main" id="{00000000-0008-0000-0100-00005C000000}"/>
            </a:ext>
          </a:extLst>
        </xdr:cNvPr>
        <xdr:cNvSpPr/>
      </xdr:nvSpPr>
      <xdr:spPr>
        <a:xfrm>
          <a:off x="3930650" y="11982450"/>
          <a:ext cx="819150" cy="177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58</xdr:row>
      <xdr:rowOff>190500</xdr:rowOff>
    </xdr:from>
    <xdr:to>
      <xdr:col>3</xdr:col>
      <xdr:colOff>1873250</xdr:colOff>
      <xdr:row>58</xdr:row>
      <xdr:rowOff>355600</xdr:rowOff>
    </xdr:to>
    <xdr:sp macro="" textlink="">
      <xdr:nvSpPr>
        <xdr:cNvPr id="93" name="Rectangle 92">
          <a:hlinkClick xmlns:r="http://schemas.openxmlformats.org/officeDocument/2006/relationships" r:id="rId14"/>
          <a:extLst>
            <a:ext uri="{FF2B5EF4-FFF2-40B4-BE49-F238E27FC236}">
              <a16:creationId xmlns:a16="http://schemas.microsoft.com/office/drawing/2014/main" id="{00000000-0008-0000-0100-00005D000000}"/>
            </a:ext>
          </a:extLst>
        </xdr:cNvPr>
        <xdr:cNvSpPr/>
      </xdr:nvSpPr>
      <xdr:spPr>
        <a:xfrm>
          <a:off x="3238500" y="12166600"/>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666750</xdr:colOff>
      <xdr:row>84</xdr:row>
      <xdr:rowOff>171450</xdr:rowOff>
    </xdr:from>
    <xdr:to>
      <xdr:col>3</xdr:col>
      <xdr:colOff>1200150</xdr:colOff>
      <xdr:row>84</xdr:row>
      <xdr:rowOff>355600</xdr:rowOff>
    </xdr:to>
    <xdr:sp macro="" textlink="">
      <xdr:nvSpPr>
        <xdr:cNvPr id="96" name="Rectangle 95">
          <a:hlinkClick xmlns:r="http://schemas.openxmlformats.org/officeDocument/2006/relationships" r:id="rId7"/>
          <a:extLst>
            <a:ext uri="{FF2B5EF4-FFF2-40B4-BE49-F238E27FC236}">
              <a16:creationId xmlns:a16="http://schemas.microsoft.com/office/drawing/2014/main" id="{00000000-0008-0000-0100-000060000000}"/>
            </a:ext>
          </a:extLst>
        </xdr:cNvPr>
        <xdr:cNvSpPr/>
      </xdr:nvSpPr>
      <xdr:spPr>
        <a:xfrm>
          <a:off x="2444750" y="21945600"/>
          <a:ext cx="533400" cy="184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120650</xdr:colOff>
      <xdr:row>1</xdr:row>
      <xdr:rowOff>68250</xdr:rowOff>
    </xdr:from>
    <xdr:to>
      <xdr:col>3</xdr:col>
      <xdr:colOff>101347</xdr:colOff>
      <xdr:row>1</xdr:row>
      <xdr:rowOff>491578</xdr:rowOff>
    </xdr:to>
    <xdr:pic>
      <xdr:nvPicPr>
        <xdr:cNvPr id="61" name="Picture 60">
          <a:extLst>
            <a:ext uri="{FF2B5EF4-FFF2-40B4-BE49-F238E27FC236}">
              <a16:creationId xmlns:a16="http://schemas.microsoft.com/office/drawing/2014/main" id="{00000000-0008-0000-0100-00003D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247650" y="188900"/>
          <a:ext cx="1490592" cy="423328"/>
        </a:xfrm>
        <a:prstGeom prst="rect">
          <a:avLst/>
        </a:prstGeom>
      </xdr:spPr>
    </xdr:pic>
    <xdr:clientData/>
  </xdr:twoCellAnchor>
  <xdr:twoCellAnchor>
    <xdr:from>
      <xdr:col>3</xdr:col>
      <xdr:colOff>666750</xdr:colOff>
      <xdr:row>86</xdr:row>
      <xdr:rowOff>171450</xdr:rowOff>
    </xdr:from>
    <xdr:to>
      <xdr:col>3</xdr:col>
      <xdr:colOff>1200150</xdr:colOff>
      <xdr:row>86</xdr:row>
      <xdr:rowOff>355600</xdr:rowOff>
    </xdr:to>
    <xdr:sp macro="" textlink="">
      <xdr:nvSpPr>
        <xdr:cNvPr id="69" name="Rectangle 68">
          <a:hlinkClick xmlns:r="http://schemas.openxmlformats.org/officeDocument/2006/relationships" r:id="rId7"/>
          <a:extLst>
            <a:ext uri="{FF2B5EF4-FFF2-40B4-BE49-F238E27FC236}">
              <a16:creationId xmlns:a16="http://schemas.microsoft.com/office/drawing/2014/main" id="{00000000-0008-0000-0100-000045000000}"/>
            </a:ext>
          </a:extLst>
        </xdr:cNvPr>
        <xdr:cNvSpPr/>
      </xdr:nvSpPr>
      <xdr:spPr>
        <a:xfrm>
          <a:off x="2444750" y="28151138"/>
          <a:ext cx="533400" cy="184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2438400</xdr:colOff>
      <xdr:row>82</xdr:row>
      <xdr:rowOff>514350</xdr:rowOff>
    </xdr:from>
    <xdr:to>
      <xdr:col>3</xdr:col>
      <xdr:colOff>3340100</xdr:colOff>
      <xdr:row>82</xdr:row>
      <xdr:rowOff>692150</xdr:rowOff>
    </xdr:to>
    <xdr:sp macro="" textlink="">
      <xdr:nvSpPr>
        <xdr:cNvPr id="70" name="Rectangle 69">
          <a:hlinkClick xmlns:r="http://schemas.openxmlformats.org/officeDocument/2006/relationships" r:id="rId16"/>
          <a:extLst>
            <a:ext uri="{FF2B5EF4-FFF2-40B4-BE49-F238E27FC236}">
              <a16:creationId xmlns:a16="http://schemas.microsoft.com/office/drawing/2014/main" id="{00000000-0008-0000-0100-000046000000}"/>
            </a:ext>
          </a:extLst>
        </xdr:cNvPr>
        <xdr:cNvSpPr/>
      </xdr:nvSpPr>
      <xdr:spPr>
        <a:xfrm>
          <a:off x="4216400" y="28494038"/>
          <a:ext cx="90170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476250</xdr:colOff>
      <xdr:row>70</xdr:row>
      <xdr:rowOff>44450</xdr:rowOff>
    </xdr:from>
    <xdr:to>
      <xdr:col>3</xdr:col>
      <xdr:colOff>1028700</xdr:colOff>
      <xdr:row>70</xdr:row>
      <xdr:rowOff>158750</xdr:rowOff>
    </xdr:to>
    <xdr:sp macro="" textlink="">
      <xdr:nvSpPr>
        <xdr:cNvPr id="71" name="Rectangle 70">
          <a:hlinkClick xmlns:r="http://schemas.openxmlformats.org/officeDocument/2006/relationships" r:id="rId13"/>
          <a:extLst>
            <a:ext uri="{FF2B5EF4-FFF2-40B4-BE49-F238E27FC236}">
              <a16:creationId xmlns:a16="http://schemas.microsoft.com/office/drawing/2014/main" id="{00000000-0008-0000-0100-000047000000}"/>
            </a:ext>
          </a:extLst>
        </xdr:cNvPr>
        <xdr:cNvSpPr/>
      </xdr:nvSpPr>
      <xdr:spPr>
        <a:xfrm>
          <a:off x="2260023" y="23796336"/>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476250</xdr:colOff>
      <xdr:row>71</xdr:row>
      <xdr:rowOff>44450</xdr:rowOff>
    </xdr:from>
    <xdr:to>
      <xdr:col>3</xdr:col>
      <xdr:colOff>1028700</xdr:colOff>
      <xdr:row>71</xdr:row>
      <xdr:rowOff>158750</xdr:rowOff>
    </xdr:to>
    <xdr:sp macro="" textlink="">
      <xdr:nvSpPr>
        <xdr:cNvPr id="72" name="Rectangle 71">
          <a:hlinkClick xmlns:r="http://schemas.openxmlformats.org/officeDocument/2006/relationships" r:id="rId13"/>
          <a:extLst>
            <a:ext uri="{FF2B5EF4-FFF2-40B4-BE49-F238E27FC236}">
              <a16:creationId xmlns:a16="http://schemas.microsoft.com/office/drawing/2014/main" id="{00000000-0008-0000-0100-000048000000}"/>
            </a:ext>
          </a:extLst>
        </xdr:cNvPr>
        <xdr:cNvSpPr/>
      </xdr:nvSpPr>
      <xdr:spPr>
        <a:xfrm>
          <a:off x="2260023" y="23796336"/>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1631950</xdr:colOff>
      <xdr:row>43</xdr:row>
      <xdr:rowOff>44450</xdr:rowOff>
    </xdr:from>
    <xdr:to>
      <xdr:col>3</xdr:col>
      <xdr:colOff>2184400</xdr:colOff>
      <xdr:row>43</xdr:row>
      <xdr:rowOff>158750</xdr:rowOff>
    </xdr:to>
    <xdr:sp macro="" textlink="">
      <xdr:nvSpPr>
        <xdr:cNvPr id="82" name="Rectangle 81">
          <a:hlinkClick xmlns:r="http://schemas.openxmlformats.org/officeDocument/2006/relationships" r:id="rId13"/>
          <a:extLst>
            <a:ext uri="{FF2B5EF4-FFF2-40B4-BE49-F238E27FC236}">
              <a16:creationId xmlns:a16="http://schemas.microsoft.com/office/drawing/2014/main" id="{547EF199-DD11-44FD-9C78-320011CF17E7}"/>
            </a:ext>
          </a:extLst>
        </xdr:cNvPr>
        <xdr:cNvSpPr/>
      </xdr:nvSpPr>
      <xdr:spPr>
        <a:xfrm>
          <a:off x="3422650" y="10064750"/>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25400</xdr:colOff>
      <xdr:row>48</xdr:row>
      <xdr:rowOff>184150</xdr:rowOff>
    </xdr:from>
    <xdr:to>
      <xdr:col>3</xdr:col>
      <xdr:colOff>558800</xdr:colOff>
      <xdr:row>48</xdr:row>
      <xdr:rowOff>336550</xdr:rowOff>
    </xdr:to>
    <xdr:sp macro="" textlink="">
      <xdr:nvSpPr>
        <xdr:cNvPr id="98" name="Rectangle 97">
          <a:hlinkClick xmlns:r="http://schemas.openxmlformats.org/officeDocument/2006/relationships" r:id="rId7"/>
          <a:extLst>
            <a:ext uri="{FF2B5EF4-FFF2-40B4-BE49-F238E27FC236}">
              <a16:creationId xmlns:a16="http://schemas.microsoft.com/office/drawing/2014/main" id="{6B9F1CA9-9923-4B6F-843A-05312AB895D3}"/>
            </a:ext>
          </a:extLst>
        </xdr:cNvPr>
        <xdr:cNvSpPr/>
      </xdr:nvSpPr>
      <xdr:spPr>
        <a:xfrm>
          <a:off x="1816100" y="14500225"/>
          <a:ext cx="53340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1060450</xdr:colOff>
      <xdr:row>48</xdr:row>
      <xdr:rowOff>203200</xdr:rowOff>
    </xdr:from>
    <xdr:to>
      <xdr:col>3</xdr:col>
      <xdr:colOff>1670050</xdr:colOff>
      <xdr:row>48</xdr:row>
      <xdr:rowOff>342900</xdr:rowOff>
    </xdr:to>
    <xdr:sp macro="" textlink="">
      <xdr:nvSpPr>
        <xdr:cNvPr id="99" name="Rectangle 98">
          <a:hlinkClick xmlns:r="http://schemas.openxmlformats.org/officeDocument/2006/relationships" r:id="rId5"/>
          <a:extLst>
            <a:ext uri="{FF2B5EF4-FFF2-40B4-BE49-F238E27FC236}">
              <a16:creationId xmlns:a16="http://schemas.microsoft.com/office/drawing/2014/main" id="{E4943EB2-8928-44B9-8EE4-2DD5BB05BEB4}"/>
            </a:ext>
          </a:extLst>
        </xdr:cNvPr>
        <xdr:cNvSpPr/>
      </xdr:nvSpPr>
      <xdr:spPr>
        <a:xfrm>
          <a:off x="2851150" y="14519275"/>
          <a:ext cx="6096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2736850</xdr:colOff>
      <xdr:row>48</xdr:row>
      <xdr:rowOff>209550</xdr:rowOff>
    </xdr:from>
    <xdr:to>
      <xdr:col>3</xdr:col>
      <xdr:colOff>3168650</xdr:colOff>
      <xdr:row>48</xdr:row>
      <xdr:rowOff>336550</xdr:rowOff>
    </xdr:to>
    <xdr:sp macro="" textlink="">
      <xdr:nvSpPr>
        <xdr:cNvPr id="100" name="Rectangle 99">
          <a:hlinkClick xmlns:r="http://schemas.openxmlformats.org/officeDocument/2006/relationships" r:id="rId6"/>
          <a:extLst>
            <a:ext uri="{FF2B5EF4-FFF2-40B4-BE49-F238E27FC236}">
              <a16:creationId xmlns:a16="http://schemas.microsoft.com/office/drawing/2014/main" id="{D5606C7C-DC71-4ECE-8B83-9130BDCB8EBF}"/>
            </a:ext>
          </a:extLst>
        </xdr:cNvPr>
        <xdr:cNvSpPr/>
      </xdr:nvSpPr>
      <xdr:spPr>
        <a:xfrm>
          <a:off x="4527550" y="14525625"/>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31750</xdr:colOff>
      <xdr:row>48</xdr:row>
      <xdr:rowOff>387350</xdr:rowOff>
    </xdr:from>
    <xdr:to>
      <xdr:col>3</xdr:col>
      <xdr:colOff>463550</xdr:colOff>
      <xdr:row>48</xdr:row>
      <xdr:rowOff>514350</xdr:rowOff>
    </xdr:to>
    <xdr:sp macro="" textlink="">
      <xdr:nvSpPr>
        <xdr:cNvPr id="101" name="Rectangle 100">
          <a:hlinkClick xmlns:r="http://schemas.openxmlformats.org/officeDocument/2006/relationships" r:id="rId6"/>
          <a:extLst>
            <a:ext uri="{FF2B5EF4-FFF2-40B4-BE49-F238E27FC236}">
              <a16:creationId xmlns:a16="http://schemas.microsoft.com/office/drawing/2014/main" id="{7F683EC6-2550-47D3-9D27-6B040731B432}"/>
            </a:ext>
          </a:extLst>
        </xdr:cNvPr>
        <xdr:cNvSpPr/>
      </xdr:nvSpPr>
      <xdr:spPr>
        <a:xfrm>
          <a:off x="1822450" y="14703425"/>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19</xdr:row>
      <xdr:rowOff>76200</xdr:rowOff>
    </xdr:from>
    <xdr:to>
      <xdr:col>2</xdr:col>
      <xdr:colOff>57150</xdr:colOff>
      <xdr:row>19</xdr:row>
      <xdr:rowOff>215900</xdr:rowOff>
    </xdr:to>
    <xdr:sp macro="" textlink="">
      <xdr:nvSpPr>
        <xdr:cNvPr id="102" name="Rectangle 101">
          <a:hlinkClick xmlns:r="http://schemas.openxmlformats.org/officeDocument/2006/relationships" r:id="rId1"/>
          <a:extLst>
            <a:ext uri="{FF2B5EF4-FFF2-40B4-BE49-F238E27FC236}">
              <a16:creationId xmlns:a16="http://schemas.microsoft.com/office/drawing/2014/main" id="{C27B8644-DBB5-45B5-9DD8-24746F5E7DFD}"/>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20</xdr:row>
      <xdr:rowOff>76200</xdr:rowOff>
    </xdr:from>
    <xdr:to>
      <xdr:col>2</xdr:col>
      <xdr:colOff>57150</xdr:colOff>
      <xdr:row>20</xdr:row>
      <xdr:rowOff>215900</xdr:rowOff>
    </xdr:to>
    <xdr:sp macro="" textlink="">
      <xdr:nvSpPr>
        <xdr:cNvPr id="103" name="Rectangle 102">
          <a:hlinkClick xmlns:r="http://schemas.openxmlformats.org/officeDocument/2006/relationships" r:id="rId1"/>
          <a:extLst>
            <a:ext uri="{FF2B5EF4-FFF2-40B4-BE49-F238E27FC236}">
              <a16:creationId xmlns:a16="http://schemas.microsoft.com/office/drawing/2014/main" id="{82F463BF-2830-4C90-B26A-5FEAF685FB0B}"/>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21</xdr:row>
      <xdr:rowOff>76200</xdr:rowOff>
    </xdr:from>
    <xdr:to>
      <xdr:col>2</xdr:col>
      <xdr:colOff>57150</xdr:colOff>
      <xdr:row>21</xdr:row>
      <xdr:rowOff>215900</xdr:rowOff>
    </xdr:to>
    <xdr:sp macro="" textlink="">
      <xdr:nvSpPr>
        <xdr:cNvPr id="104" name="Rectangle 103">
          <a:hlinkClick xmlns:r="http://schemas.openxmlformats.org/officeDocument/2006/relationships" r:id="rId1"/>
          <a:extLst>
            <a:ext uri="{FF2B5EF4-FFF2-40B4-BE49-F238E27FC236}">
              <a16:creationId xmlns:a16="http://schemas.microsoft.com/office/drawing/2014/main" id="{1C2E3040-ACB4-4543-926C-1485A26D70B9}"/>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22</xdr:row>
      <xdr:rowOff>76200</xdr:rowOff>
    </xdr:from>
    <xdr:to>
      <xdr:col>2</xdr:col>
      <xdr:colOff>57150</xdr:colOff>
      <xdr:row>22</xdr:row>
      <xdr:rowOff>215900</xdr:rowOff>
    </xdr:to>
    <xdr:sp macro="" textlink="">
      <xdr:nvSpPr>
        <xdr:cNvPr id="105" name="Rectangle 104">
          <a:hlinkClick xmlns:r="http://schemas.openxmlformats.org/officeDocument/2006/relationships" r:id="rId1"/>
          <a:extLst>
            <a:ext uri="{FF2B5EF4-FFF2-40B4-BE49-F238E27FC236}">
              <a16:creationId xmlns:a16="http://schemas.microsoft.com/office/drawing/2014/main" id="{F1052CDB-53DC-41BA-B9B8-54C5DF15D055}"/>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23</xdr:row>
      <xdr:rowOff>76200</xdr:rowOff>
    </xdr:from>
    <xdr:to>
      <xdr:col>2</xdr:col>
      <xdr:colOff>57150</xdr:colOff>
      <xdr:row>23</xdr:row>
      <xdr:rowOff>215900</xdr:rowOff>
    </xdr:to>
    <xdr:sp macro="" textlink="">
      <xdr:nvSpPr>
        <xdr:cNvPr id="106" name="Rectangle 105">
          <a:hlinkClick xmlns:r="http://schemas.openxmlformats.org/officeDocument/2006/relationships" r:id="rId1"/>
          <a:extLst>
            <a:ext uri="{FF2B5EF4-FFF2-40B4-BE49-F238E27FC236}">
              <a16:creationId xmlns:a16="http://schemas.microsoft.com/office/drawing/2014/main" id="{E7361181-3C20-49CE-8F02-1B6260F74B18}"/>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24</xdr:row>
      <xdr:rowOff>76200</xdr:rowOff>
    </xdr:from>
    <xdr:to>
      <xdr:col>2</xdr:col>
      <xdr:colOff>57150</xdr:colOff>
      <xdr:row>24</xdr:row>
      <xdr:rowOff>215900</xdr:rowOff>
    </xdr:to>
    <xdr:sp macro="" textlink="">
      <xdr:nvSpPr>
        <xdr:cNvPr id="107" name="Rectangle 106">
          <a:hlinkClick xmlns:r="http://schemas.openxmlformats.org/officeDocument/2006/relationships" r:id="rId1"/>
          <a:extLst>
            <a:ext uri="{FF2B5EF4-FFF2-40B4-BE49-F238E27FC236}">
              <a16:creationId xmlns:a16="http://schemas.microsoft.com/office/drawing/2014/main" id="{1F1DF58C-21D3-48A7-9D74-64E3F0993E14}"/>
            </a:ext>
          </a:extLst>
        </xdr:cNvPr>
        <xdr:cNvSpPr/>
      </xdr:nvSpPr>
      <xdr:spPr>
        <a:xfrm>
          <a:off x="112059" y="7057465"/>
          <a:ext cx="841562"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56</xdr:row>
      <xdr:rowOff>190500</xdr:rowOff>
    </xdr:from>
    <xdr:to>
      <xdr:col>3</xdr:col>
      <xdr:colOff>1873250</xdr:colOff>
      <xdr:row>56</xdr:row>
      <xdr:rowOff>355600</xdr:rowOff>
    </xdr:to>
    <xdr:sp macro="" textlink="">
      <xdr:nvSpPr>
        <xdr:cNvPr id="66" name="Rectangle 65">
          <a:hlinkClick xmlns:r="http://schemas.openxmlformats.org/officeDocument/2006/relationships" r:id="rId14"/>
          <a:extLst>
            <a:ext uri="{FF2B5EF4-FFF2-40B4-BE49-F238E27FC236}">
              <a16:creationId xmlns:a16="http://schemas.microsoft.com/office/drawing/2014/main" id="{BACE8DF1-32C4-41F6-B9D5-2EC5157FD277}"/>
            </a:ext>
          </a:extLst>
        </xdr:cNvPr>
        <xdr:cNvSpPr/>
      </xdr:nvSpPr>
      <xdr:spPr>
        <a:xfrm>
          <a:off x="3243036" y="32643536"/>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56</xdr:row>
      <xdr:rowOff>190500</xdr:rowOff>
    </xdr:from>
    <xdr:to>
      <xdr:col>3</xdr:col>
      <xdr:colOff>1873250</xdr:colOff>
      <xdr:row>56</xdr:row>
      <xdr:rowOff>355600</xdr:rowOff>
    </xdr:to>
    <xdr:sp macro="" textlink="">
      <xdr:nvSpPr>
        <xdr:cNvPr id="83" name="Rectangle 82">
          <a:hlinkClick xmlns:r="http://schemas.openxmlformats.org/officeDocument/2006/relationships" r:id="rId14"/>
          <a:extLst>
            <a:ext uri="{FF2B5EF4-FFF2-40B4-BE49-F238E27FC236}">
              <a16:creationId xmlns:a16="http://schemas.microsoft.com/office/drawing/2014/main" id="{05483590-1F26-4ADA-84B8-4500AF003DD9}"/>
            </a:ext>
          </a:extLst>
        </xdr:cNvPr>
        <xdr:cNvSpPr/>
      </xdr:nvSpPr>
      <xdr:spPr>
        <a:xfrm>
          <a:off x="3243036" y="32643536"/>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2438400</xdr:colOff>
      <xdr:row>83</xdr:row>
      <xdr:rowOff>514350</xdr:rowOff>
    </xdr:from>
    <xdr:to>
      <xdr:col>3</xdr:col>
      <xdr:colOff>3340100</xdr:colOff>
      <xdr:row>83</xdr:row>
      <xdr:rowOff>692150</xdr:rowOff>
    </xdr:to>
    <xdr:sp macro="" textlink="">
      <xdr:nvSpPr>
        <xdr:cNvPr id="84" name="Rectangle 83">
          <a:hlinkClick xmlns:r="http://schemas.openxmlformats.org/officeDocument/2006/relationships" r:id="rId16"/>
          <a:extLst>
            <a:ext uri="{FF2B5EF4-FFF2-40B4-BE49-F238E27FC236}">
              <a16:creationId xmlns:a16="http://schemas.microsoft.com/office/drawing/2014/main" id="{FA8495FC-AF1B-41F7-AFAB-EA346D76B8F8}"/>
            </a:ext>
          </a:extLst>
        </xdr:cNvPr>
        <xdr:cNvSpPr/>
      </xdr:nvSpPr>
      <xdr:spPr>
        <a:xfrm>
          <a:off x="4220936" y="52103111"/>
          <a:ext cx="9017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1631950</xdr:colOff>
      <xdr:row>44</xdr:row>
      <xdr:rowOff>44450</xdr:rowOff>
    </xdr:from>
    <xdr:to>
      <xdr:col>3</xdr:col>
      <xdr:colOff>2184400</xdr:colOff>
      <xdr:row>44</xdr:row>
      <xdr:rowOff>158750</xdr:rowOff>
    </xdr:to>
    <xdr:sp macro="" textlink="">
      <xdr:nvSpPr>
        <xdr:cNvPr id="63" name="Rectangle 62">
          <a:hlinkClick xmlns:r="http://schemas.openxmlformats.org/officeDocument/2006/relationships" r:id="rId13"/>
          <a:extLst>
            <a:ext uri="{FF2B5EF4-FFF2-40B4-BE49-F238E27FC236}">
              <a16:creationId xmlns:a16="http://schemas.microsoft.com/office/drawing/2014/main" id="{D9DC1386-3752-4EF7-8E63-DEBC31163B6E}"/>
            </a:ext>
          </a:extLst>
        </xdr:cNvPr>
        <xdr:cNvSpPr/>
      </xdr:nvSpPr>
      <xdr:spPr>
        <a:xfrm>
          <a:off x="3429794" y="24857075"/>
          <a:ext cx="5524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25400</xdr:colOff>
      <xdr:row>47</xdr:row>
      <xdr:rowOff>184150</xdr:rowOff>
    </xdr:from>
    <xdr:to>
      <xdr:col>3</xdr:col>
      <xdr:colOff>558800</xdr:colOff>
      <xdr:row>47</xdr:row>
      <xdr:rowOff>336550</xdr:rowOff>
    </xdr:to>
    <xdr:sp macro="" textlink="">
      <xdr:nvSpPr>
        <xdr:cNvPr id="64" name="Rectangle 63">
          <a:hlinkClick xmlns:r="http://schemas.openxmlformats.org/officeDocument/2006/relationships" r:id="rId7"/>
          <a:extLst>
            <a:ext uri="{FF2B5EF4-FFF2-40B4-BE49-F238E27FC236}">
              <a16:creationId xmlns:a16="http://schemas.microsoft.com/office/drawing/2014/main" id="{1F2FCF56-ECB4-49F5-9AE6-EDFA697F2833}"/>
            </a:ext>
          </a:extLst>
        </xdr:cNvPr>
        <xdr:cNvSpPr/>
      </xdr:nvSpPr>
      <xdr:spPr>
        <a:xfrm>
          <a:off x="1807936" y="28609471"/>
          <a:ext cx="53340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1060450</xdr:colOff>
      <xdr:row>47</xdr:row>
      <xdr:rowOff>203200</xdr:rowOff>
    </xdr:from>
    <xdr:to>
      <xdr:col>3</xdr:col>
      <xdr:colOff>1670050</xdr:colOff>
      <xdr:row>47</xdr:row>
      <xdr:rowOff>342900</xdr:rowOff>
    </xdr:to>
    <xdr:sp macro="" textlink="">
      <xdr:nvSpPr>
        <xdr:cNvPr id="65" name="Rectangle 64">
          <a:hlinkClick xmlns:r="http://schemas.openxmlformats.org/officeDocument/2006/relationships" r:id="rId5"/>
          <a:extLst>
            <a:ext uri="{FF2B5EF4-FFF2-40B4-BE49-F238E27FC236}">
              <a16:creationId xmlns:a16="http://schemas.microsoft.com/office/drawing/2014/main" id="{08E05211-0F78-4481-899C-AD502116AC7C}"/>
            </a:ext>
          </a:extLst>
        </xdr:cNvPr>
        <xdr:cNvSpPr/>
      </xdr:nvSpPr>
      <xdr:spPr>
        <a:xfrm>
          <a:off x="2842986" y="28628521"/>
          <a:ext cx="6096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2736850</xdr:colOff>
      <xdr:row>47</xdr:row>
      <xdr:rowOff>209550</xdr:rowOff>
    </xdr:from>
    <xdr:to>
      <xdr:col>3</xdr:col>
      <xdr:colOff>3168650</xdr:colOff>
      <xdr:row>47</xdr:row>
      <xdr:rowOff>336550</xdr:rowOff>
    </xdr:to>
    <xdr:sp macro="" textlink="">
      <xdr:nvSpPr>
        <xdr:cNvPr id="68" name="Rectangle 67">
          <a:hlinkClick xmlns:r="http://schemas.openxmlformats.org/officeDocument/2006/relationships" r:id="rId6"/>
          <a:extLst>
            <a:ext uri="{FF2B5EF4-FFF2-40B4-BE49-F238E27FC236}">
              <a16:creationId xmlns:a16="http://schemas.microsoft.com/office/drawing/2014/main" id="{06C998F5-4D9E-4B71-9A6D-4BA22DB88588}"/>
            </a:ext>
          </a:extLst>
        </xdr:cNvPr>
        <xdr:cNvSpPr/>
      </xdr:nvSpPr>
      <xdr:spPr>
        <a:xfrm>
          <a:off x="4519386" y="28634871"/>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31750</xdr:colOff>
      <xdr:row>47</xdr:row>
      <xdr:rowOff>387350</xdr:rowOff>
    </xdr:from>
    <xdr:to>
      <xdr:col>3</xdr:col>
      <xdr:colOff>463550</xdr:colOff>
      <xdr:row>47</xdr:row>
      <xdr:rowOff>514350</xdr:rowOff>
    </xdr:to>
    <xdr:sp macro="" textlink="">
      <xdr:nvSpPr>
        <xdr:cNvPr id="90" name="Rectangle 89">
          <a:hlinkClick xmlns:r="http://schemas.openxmlformats.org/officeDocument/2006/relationships" r:id="rId6"/>
          <a:extLst>
            <a:ext uri="{FF2B5EF4-FFF2-40B4-BE49-F238E27FC236}">
              <a16:creationId xmlns:a16="http://schemas.microsoft.com/office/drawing/2014/main" id="{794500D3-1003-4019-99FE-44C4C2C36101}"/>
            </a:ext>
          </a:extLst>
        </xdr:cNvPr>
        <xdr:cNvSpPr/>
      </xdr:nvSpPr>
      <xdr:spPr>
        <a:xfrm>
          <a:off x="1814286" y="28812671"/>
          <a:ext cx="4318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xdr:col>
      <xdr:colOff>1460500</xdr:colOff>
      <xdr:row>52</xdr:row>
      <xdr:rowOff>190500</xdr:rowOff>
    </xdr:from>
    <xdr:to>
      <xdr:col>3</xdr:col>
      <xdr:colOff>1873250</xdr:colOff>
      <xdr:row>52</xdr:row>
      <xdr:rowOff>355600</xdr:rowOff>
    </xdr:to>
    <xdr:sp macro="" textlink="">
      <xdr:nvSpPr>
        <xdr:cNvPr id="91" name="Rectangle 90">
          <a:hlinkClick xmlns:r="http://schemas.openxmlformats.org/officeDocument/2006/relationships" r:id="rId14"/>
          <a:extLst>
            <a:ext uri="{FF2B5EF4-FFF2-40B4-BE49-F238E27FC236}">
              <a16:creationId xmlns:a16="http://schemas.microsoft.com/office/drawing/2014/main" id="{6660BE19-5549-4B98-B56A-1B32ECAF0D51}"/>
            </a:ext>
          </a:extLst>
        </xdr:cNvPr>
        <xdr:cNvSpPr/>
      </xdr:nvSpPr>
      <xdr:spPr>
        <a:xfrm>
          <a:off x="3243036" y="33228643"/>
          <a:ext cx="41275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0</xdr:colOff>
      <xdr:row>25</xdr:row>
      <xdr:rowOff>76200</xdr:rowOff>
    </xdr:from>
    <xdr:to>
      <xdr:col>2</xdr:col>
      <xdr:colOff>57150</xdr:colOff>
      <xdr:row>25</xdr:row>
      <xdr:rowOff>215900</xdr:rowOff>
    </xdr:to>
    <xdr:sp macro="" textlink="">
      <xdr:nvSpPr>
        <xdr:cNvPr id="88" name="Rectangle 87">
          <a:hlinkClick xmlns:r="http://schemas.openxmlformats.org/officeDocument/2006/relationships" r:id="rId1"/>
          <a:extLst>
            <a:ext uri="{FF2B5EF4-FFF2-40B4-BE49-F238E27FC236}">
              <a16:creationId xmlns:a16="http://schemas.microsoft.com/office/drawing/2014/main" id="{697E9D96-6865-4210-8570-D14CCC6F29D9}"/>
            </a:ext>
          </a:extLst>
        </xdr:cNvPr>
        <xdr:cNvSpPr/>
      </xdr:nvSpPr>
      <xdr:spPr>
        <a:xfrm>
          <a:off x="114300" y="9096375"/>
          <a:ext cx="838200" cy="139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2082800</xdr:colOff>
      <xdr:row>127</xdr:row>
      <xdr:rowOff>203200</xdr:rowOff>
    </xdr:from>
    <xdr:to>
      <xdr:col>0</xdr:col>
      <xdr:colOff>2508250</xdr:colOff>
      <xdr:row>127</xdr:row>
      <xdr:rowOff>323850</xdr:rowOff>
    </xdr:to>
    <xdr:pic>
      <xdr:nvPicPr>
        <xdr:cNvPr id="2" name="Picture 24">
          <a:extLst>
            <a:ext uri="{FF2B5EF4-FFF2-40B4-BE49-F238E27FC236}">
              <a16:creationId xmlns:a16="http://schemas.microsoft.com/office/drawing/2014/main" id="{00000000-0008-0000-06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82800" y="34842450"/>
          <a:ext cx="42545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2819400</xdr:colOff>
      <xdr:row>127</xdr:row>
      <xdr:rowOff>44450</xdr:rowOff>
    </xdr:from>
    <xdr:to>
      <xdr:col>0</xdr:col>
      <xdr:colOff>3581400</xdr:colOff>
      <xdr:row>127</xdr:row>
      <xdr:rowOff>165100</xdr:rowOff>
    </xdr:to>
    <xdr:pic>
      <xdr:nvPicPr>
        <xdr:cNvPr id="3" name="Picture 21">
          <a:hlinkClick xmlns:r="http://schemas.openxmlformats.org/officeDocument/2006/relationships" r:id="rId2"/>
          <a:extLst>
            <a:ext uri="{FF2B5EF4-FFF2-40B4-BE49-F238E27FC236}">
              <a16:creationId xmlns:a16="http://schemas.microsoft.com/office/drawing/2014/main" id="{00000000-0008-0000-0600-000003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19400" y="34683700"/>
          <a:ext cx="76200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2082800</xdr:colOff>
      <xdr:row>127</xdr:row>
      <xdr:rowOff>203200</xdr:rowOff>
    </xdr:from>
    <xdr:to>
      <xdr:col>3</xdr:col>
      <xdr:colOff>2508250</xdr:colOff>
      <xdr:row>127</xdr:row>
      <xdr:rowOff>323850</xdr:rowOff>
    </xdr:to>
    <xdr:pic>
      <xdr:nvPicPr>
        <xdr:cNvPr id="4" name="Picture 24">
          <a:extLst>
            <a:ext uri="{FF2B5EF4-FFF2-40B4-BE49-F238E27FC236}">
              <a16:creationId xmlns:a16="http://schemas.microsoft.com/office/drawing/2014/main" id="{00000000-0008-0000-06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12900" y="34842450"/>
          <a:ext cx="42545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2819400</xdr:colOff>
      <xdr:row>127</xdr:row>
      <xdr:rowOff>44450</xdr:rowOff>
    </xdr:from>
    <xdr:to>
      <xdr:col>3</xdr:col>
      <xdr:colOff>3581400</xdr:colOff>
      <xdr:row>127</xdr:row>
      <xdr:rowOff>165100</xdr:rowOff>
    </xdr:to>
    <xdr:pic>
      <xdr:nvPicPr>
        <xdr:cNvPr id="5" name="Picture 21">
          <a:hlinkClick xmlns:r="http://schemas.openxmlformats.org/officeDocument/2006/relationships" r:id="rId2"/>
          <a:extLst>
            <a:ext uri="{FF2B5EF4-FFF2-40B4-BE49-F238E27FC236}">
              <a16:creationId xmlns:a16="http://schemas.microsoft.com/office/drawing/2014/main" id="{00000000-0008-0000-0600-000005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049500" y="34683700"/>
          <a:ext cx="76200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2080260</xdr:colOff>
      <xdr:row>127</xdr:row>
      <xdr:rowOff>205740</xdr:rowOff>
    </xdr:from>
    <xdr:to>
      <xdr:col>6</xdr:col>
      <xdr:colOff>2506980</xdr:colOff>
      <xdr:row>127</xdr:row>
      <xdr:rowOff>327660</xdr:rowOff>
    </xdr:to>
    <xdr:pic>
      <xdr:nvPicPr>
        <xdr:cNvPr id="6" name="Picture 24">
          <a:extLst>
            <a:ext uri="{FF2B5EF4-FFF2-40B4-BE49-F238E27FC236}">
              <a16:creationId xmlns:a16="http://schemas.microsoft.com/office/drawing/2014/main" id="{00000000-0008-0000-0600-000006000000}"/>
            </a:ext>
          </a:extLst>
        </xdr:cNvPr>
        <xdr:cNvPicPr>
          <a:picLocks noChangeArrowheads="1"/>
        </xdr:cNvPicPr>
      </xdr:nvPicPr>
      <xdr:blipFill>
        <a:blip xmlns:r="http://schemas.openxmlformats.org/officeDocument/2006/relationships" r:embed="rId1" cstate="print"/>
        <a:srcRect/>
        <a:stretch>
          <a:fillRect/>
        </a:stretch>
      </xdr:blipFill>
      <xdr:spPr bwMode="auto">
        <a:xfrm>
          <a:off x="26540460" y="34844990"/>
          <a:ext cx="426720" cy="121920"/>
        </a:xfrm>
        <a:prstGeom prst="rect">
          <a:avLst/>
        </a:prstGeom>
        <a:noFill/>
        <a:ln w="9525">
          <a:noFill/>
          <a:miter lim="800000"/>
          <a:headEnd/>
          <a:tailEnd/>
        </a:ln>
      </xdr:spPr>
    </xdr:pic>
    <xdr:clientData/>
  </xdr:twoCellAnchor>
  <xdr:twoCellAnchor>
    <xdr:from>
      <xdr:col>6</xdr:col>
      <xdr:colOff>2819400</xdr:colOff>
      <xdr:row>127</xdr:row>
      <xdr:rowOff>45720</xdr:rowOff>
    </xdr:from>
    <xdr:to>
      <xdr:col>6</xdr:col>
      <xdr:colOff>3581400</xdr:colOff>
      <xdr:row>127</xdr:row>
      <xdr:rowOff>167640</xdr:rowOff>
    </xdr:to>
    <xdr:pic>
      <xdr:nvPicPr>
        <xdr:cNvPr id="7" name="Picture 21">
          <a:hlinkClick xmlns:r="http://schemas.openxmlformats.org/officeDocument/2006/relationships" r:id="rId2"/>
          <a:extLst>
            <a:ext uri="{FF2B5EF4-FFF2-40B4-BE49-F238E27FC236}">
              <a16:creationId xmlns:a16="http://schemas.microsoft.com/office/drawing/2014/main" id="{00000000-0008-0000-0600-000007000000}"/>
            </a:ext>
          </a:extLst>
        </xdr:cNvPr>
        <xdr:cNvPicPr>
          <a:picLocks noChangeArrowheads="1"/>
        </xdr:cNvPicPr>
      </xdr:nvPicPr>
      <xdr:blipFill>
        <a:blip xmlns:r="http://schemas.openxmlformats.org/officeDocument/2006/relationships" r:embed="rId3" cstate="print"/>
        <a:srcRect/>
        <a:stretch>
          <a:fillRect/>
        </a:stretch>
      </xdr:blipFill>
      <xdr:spPr bwMode="auto">
        <a:xfrm>
          <a:off x="27279600" y="34684970"/>
          <a:ext cx="762000" cy="121920"/>
        </a:xfrm>
        <a:prstGeom prst="rect">
          <a:avLst/>
        </a:prstGeom>
        <a:noFill/>
        <a:ln w="9525">
          <a:noFill/>
          <a:miter lim="800000"/>
          <a:headEnd/>
          <a:tailEnd/>
        </a:ln>
      </xdr:spPr>
    </xdr:pic>
    <xdr:clientData/>
  </xdr:twoCellAnchor>
  <xdr:twoCellAnchor>
    <xdr:from>
      <xdr:col>1</xdr:col>
      <xdr:colOff>2082800</xdr:colOff>
      <xdr:row>127</xdr:row>
      <xdr:rowOff>203200</xdr:rowOff>
    </xdr:from>
    <xdr:to>
      <xdr:col>1</xdr:col>
      <xdr:colOff>2508250</xdr:colOff>
      <xdr:row>127</xdr:row>
      <xdr:rowOff>323850</xdr:rowOff>
    </xdr:to>
    <xdr:pic>
      <xdr:nvPicPr>
        <xdr:cNvPr id="8" name="Picture 24">
          <a:extLst>
            <a:ext uri="{FF2B5EF4-FFF2-40B4-BE49-F238E27FC236}">
              <a16:creationId xmlns:a16="http://schemas.microsoft.com/office/drawing/2014/main" id="{00000000-0008-0000-0600-000008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9500" y="34842450"/>
          <a:ext cx="425450" cy="1206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xdr:col>
      <xdr:colOff>2819400</xdr:colOff>
      <xdr:row>127</xdr:row>
      <xdr:rowOff>44450</xdr:rowOff>
    </xdr:from>
    <xdr:to>
      <xdr:col>1</xdr:col>
      <xdr:colOff>3581400</xdr:colOff>
      <xdr:row>127</xdr:row>
      <xdr:rowOff>165100</xdr:rowOff>
    </xdr:to>
    <xdr:pic>
      <xdr:nvPicPr>
        <xdr:cNvPr id="9" name="Picture 21">
          <a:hlinkClick xmlns:r="http://schemas.openxmlformats.org/officeDocument/2006/relationships" r:id="rId2"/>
          <a:extLst>
            <a:ext uri="{FF2B5EF4-FFF2-40B4-BE49-F238E27FC236}">
              <a16:creationId xmlns:a16="http://schemas.microsoft.com/office/drawing/2014/main" id="{00000000-0008-0000-0600-000009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96100" y="34683700"/>
          <a:ext cx="762000" cy="1206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0</xdr:col>
      <xdr:colOff>2819400</xdr:colOff>
      <xdr:row>127</xdr:row>
      <xdr:rowOff>44450</xdr:rowOff>
    </xdr:from>
    <xdr:to>
      <xdr:col>0</xdr:col>
      <xdr:colOff>3581400</xdr:colOff>
      <xdr:row>127</xdr:row>
      <xdr:rowOff>165100</xdr:rowOff>
    </xdr:to>
    <xdr:pic>
      <xdr:nvPicPr>
        <xdr:cNvPr id="11" name="Picture 21">
          <a:hlinkClick xmlns:r="http://schemas.openxmlformats.org/officeDocument/2006/relationships" r:id="rId2"/>
          <a:extLst>
            <a:ext uri="{FF2B5EF4-FFF2-40B4-BE49-F238E27FC236}">
              <a16:creationId xmlns:a16="http://schemas.microsoft.com/office/drawing/2014/main" id="{00000000-0008-0000-0600-00000B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19400" y="41697275"/>
          <a:ext cx="390525"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2082800</xdr:colOff>
      <xdr:row>127</xdr:row>
      <xdr:rowOff>203200</xdr:rowOff>
    </xdr:from>
    <xdr:to>
      <xdr:col>3</xdr:col>
      <xdr:colOff>2508250</xdr:colOff>
      <xdr:row>127</xdr:row>
      <xdr:rowOff>323850</xdr:rowOff>
    </xdr:to>
    <xdr:pic>
      <xdr:nvPicPr>
        <xdr:cNvPr id="12" name="Picture 24">
          <a:extLst>
            <a:ext uri="{FF2B5EF4-FFF2-40B4-BE49-F238E27FC236}">
              <a16:creationId xmlns:a16="http://schemas.microsoft.com/office/drawing/2014/main" id="{00000000-0008-0000-0600-00000C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55838" y="41856025"/>
          <a:ext cx="42545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2819400</xdr:colOff>
      <xdr:row>127</xdr:row>
      <xdr:rowOff>44450</xdr:rowOff>
    </xdr:from>
    <xdr:to>
      <xdr:col>3</xdr:col>
      <xdr:colOff>3581400</xdr:colOff>
      <xdr:row>127</xdr:row>
      <xdr:rowOff>165100</xdr:rowOff>
    </xdr:to>
    <xdr:pic>
      <xdr:nvPicPr>
        <xdr:cNvPr id="13" name="Picture 21">
          <a:hlinkClick xmlns:r="http://schemas.openxmlformats.org/officeDocument/2006/relationships" r:id="rId2"/>
          <a:extLst>
            <a:ext uri="{FF2B5EF4-FFF2-40B4-BE49-F238E27FC236}">
              <a16:creationId xmlns:a16="http://schemas.microsoft.com/office/drawing/2014/main" id="{00000000-0008-0000-0600-00000D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92438" y="41697275"/>
          <a:ext cx="762000"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2080260</xdr:colOff>
      <xdr:row>127</xdr:row>
      <xdr:rowOff>205740</xdr:rowOff>
    </xdr:from>
    <xdr:to>
      <xdr:col>6</xdr:col>
      <xdr:colOff>2506980</xdr:colOff>
      <xdr:row>127</xdr:row>
      <xdr:rowOff>327660</xdr:rowOff>
    </xdr:to>
    <xdr:pic>
      <xdr:nvPicPr>
        <xdr:cNvPr id="14" name="Picture 24">
          <a:extLst>
            <a:ext uri="{FF2B5EF4-FFF2-40B4-BE49-F238E27FC236}">
              <a16:creationId xmlns:a16="http://schemas.microsoft.com/office/drawing/2014/main" id="{00000000-0008-0000-0600-00000E000000}"/>
            </a:ext>
          </a:extLst>
        </xdr:cNvPr>
        <xdr:cNvPicPr>
          <a:picLocks noChangeArrowheads="1"/>
        </xdr:cNvPicPr>
      </xdr:nvPicPr>
      <xdr:blipFill>
        <a:blip xmlns:r="http://schemas.openxmlformats.org/officeDocument/2006/relationships" r:embed="rId1" cstate="print"/>
        <a:srcRect/>
        <a:stretch>
          <a:fillRect/>
        </a:stretch>
      </xdr:blipFill>
      <xdr:spPr bwMode="auto">
        <a:xfrm>
          <a:off x="28507373" y="41858565"/>
          <a:ext cx="426720" cy="121920"/>
        </a:xfrm>
        <a:prstGeom prst="rect">
          <a:avLst/>
        </a:prstGeom>
        <a:noFill/>
        <a:ln w="9525">
          <a:noFill/>
          <a:miter lim="800000"/>
          <a:headEnd/>
          <a:tailEnd/>
        </a:ln>
      </xdr:spPr>
    </xdr:pic>
    <xdr:clientData/>
  </xdr:twoCellAnchor>
  <xdr:twoCellAnchor>
    <xdr:from>
      <xdr:col>6</xdr:col>
      <xdr:colOff>2819400</xdr:colOff>
      <xdr:row>127</xdr:row>
      <xdr:rowOff>45720</xdr:rowOff>
    </xdr:from>
    <xdr:to>
      <xdr:col>6</xdr:col>
      <xdr:colOff>3581400</xdr:colOff>
      <xdr:row>127</xdr:row>
      <xdr:rowOff>167640</xdr:rowOff>
    </xdr:to>
    <xdr:pic>
      <xdr:nvPicPr>
        <xdr:cNvPr id="15" name="Picture 21">
          <a:hlinkClick xmlns:r="http://schemas.openxmlformats.org/officeDocument/2006/relationships" r:id="rId2"/>
          <a:extLst>
            <a:ext uri="{FF2B5EF4-FFF2-40B4-BE49-F238E27FC236}">
              <a16:creationId xmlns:a16="http://schemas.microsoft.com/office/drawing/2014/main" id="{00000000-0008-0000-0600-00000F000000}"/>
            </a:ext>
          </a:extLst>
        </xdr:cNvPr>
        <xdr:cNvPicPr>
          <a:picLocks noChangeArrowheads="1"/>
        </xdr:cNvPicPr>
      </xdr:nvPicPr>
      <xdr:blipFill>
        <a:blip xmlns:r="http://schemas.openxmlformats.org/officeDocument/2006/relationships" r:embed="rId3" cstate="print"/>
        <a:srcRect/>
        <a:stretch>
          <a:fillRect/>
        </a:stretch>
      </xdr:blipFill>
      <xdr:spPr bwMode="auto">
        <a:xfrm>
          <a:off x="29246513" y="41698545"/>
          <a:ext cx="762000" cy="121920"/>
        </a:xfrm>
        <a:prstGeom prst="rect">
          <a:avLst/>
        </a:prstGeom>
        <a:noFill/>
        <a:ln w="9525">
          <a:noFill/>
          <a:miter lim="800000"/>
          <a:headEnd/>
          <a:tailEnd/>
        </a:ln>
      </xdr:spPr>
    </xdr:pic>
    <xdr:clientData/>
  </xdr:twoCellAnchor>
  <xdr:twoCellAnchor>
    <xdr:from>
      <xdr:col>1</xdr:col>
      <xdr:colOff>2082800</xdr:colOff>
      <xdr:row>127</xdr:row>
      <xdr:rowOff>203200</xdr:rowOff>
    </xdr:from>
    <xdr:to>
      <xdr:col>1</xdr:col>
      <xdr:colOff>2508250</xdr:colOff>
      <xdr:row>127</xdr:row>
      <xdr:rowOff>323850</xdr:rowOff>
    </xdr:to>
    <xdr:pic>
      <xdr:nvPicPr>
        <xdr:cNvPr id="16" name="Picture 24">
          <a:extLst>
            <a:ext uri="{FF2B5EF4-FFF2-40B4-BE49-F238E27FC236}">
              <a16:creationId xmlns:a16="http://schemas.microsoft.com/office/drawing/2014/main" id="{00000000-0008-0000-0600-000010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2725" y="41856025"/>
          <a:ext cx="425450" cy="1206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1</xdr:col>
      <xdr:colOff>2819400</xdr:colOff>
      <xdr:row>127</xdr:row>
      <xdr:rowOff>44450</xdr:rowOff>
    </xdr:from>
    <xdr:to>
      <xdr:col>1</xdr:col>
      <xdr:colOff>3581400</xdr:colOff>
      <xdr:row>127</xdr:row>
      <xdr:rowOff>165100</xdr:rowOff>
    </xdr:to>
    <xdr:pic>
      <xdr:nvPicPr>
        <xdr:cNvPr id="17" name="Picture 21">
          <a:hlinkClick xmlns:r="http://schemas.openxmlformats.org/officeDocument/2006/relationships" r:id="rId2"/>
          <a:extLst>
            <a:ext uri="{FF2B5EF4-FFF2-40B4-BE49-F238E27FC236}">
              <a16:creationId xmlns:a16="http://schemas.microsoft.com/office/drawing/2014/main" id="{00000000-0008-0000-0600-000011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29325" y="41697275"/>
          <a:ext cx="762000" cy="1206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495300</xdr:colOff>
      <xdr:row>52</xdr:row>
      <xdr:rowOff>2139950</xdr:rowOff>
    </xdr:from>
    <xdr:to>
      <xdr:col>2</xdr:col>
      <xdr:colOff>990600</xdr:colOff>
      <xdr:row>52</xdr:row>
      <xdr:rowOff>2292350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3975100" y="50673000"/>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43</xdr:row>
      <xdr:rowOff>463550</xdr:rowOff>
    </xdr:from>
    <xdr:to>
      <xdr:col>2</xdr:col>
      <xdr:colOff>984250</xdr:colOff>
      <xdr:row>43</xdr:row>
      <xdr:rowOff>615950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3968750" y="32893000"/>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495300</xdr:colOff>
      <xdr:row>52</xdr:row>
      <xdr:rowOff>2114550</xdr:rowOff>
    </xdr:from>
    <xdr:to>
      <xdr:col>2</xdr:col>
      <xdr:colOff>990600</xdr:colOff>
      <xdr:row>52</xdr:row>
      <xdr:rowOff>2266950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500-000004000000}"/>
            </a:ext>
          </a:extLst>
        </xdr:cNvPr>
        <xdr:cNvSpPr/>
      </xdr:nvSpPr>
      <xdr:spPr>
        <a:xfrm>
          <a:off x="3975100" y="46069250"/>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11</xdr:row>
      <xdr:rowOff>1758950</xdr:rowOff>
    </xdr:from>
    <xdr:to>
      <xdr:col>2</xdr:col>
      <xdr:colOff>984250</xdr:colOff>
      <xdr:row>11</xdr:row>
      <xdr:rowOff>1911350</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00000000-0008-0000-0500-000005000000}"/>
            </a:ext>
          </a:extLst>
        </xdr:cNvPr>
        <xdr:cNvSpPr/>
      </xdr:nvSpPr>
      <xdr:spPr>
        <a:xfrm>
          <a:off x="3968750" y="44354750"/>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16</xdr:row>
      <xdr:rowOff>1155700</xdr:rowOff>
    </xdr:from>
    <xdr:to>
      <xdr:col>2</xdr:col>
      <xdr:colOff>1162050</xdr:colOff>
      <xdr:row>16</xdr:row>
      <xdr:rowOff>1314450</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00000000-0008-0000-0500-000006000000}"/>
            </a:ext>
          </a:extLst>
        </xdr:cNvPr>
        <xdr:cNvSpPr/>
      </xdr:nvSpPr>
      <xdr:spPr>
        <a:xfrm>
          <a:off x="4254500" y="12915900"/>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3276600</xdr:colOff>
      <xdr:row>14</xdr:row>
      <xdr:rowOff>1003300</xdr:rowOff>
    </xdr:from>
    <xdr:to>
      <xdr:col>2</xdr:col>
      <xdr:colOff>4006850</xdr:colOff>
      <xdr:row>14</xdr:row>
      <xdr:rowOff>1117600</xdr:rowOff>
    </xdr:to>
    <xdr:sp macro="" textlink="">
      <xdr:nvSpPr>
        <xdr:cNvPr id="11" name="Rectangle 10">
          <a:hlinkClick xmlns:r="http://schemas.openxmlformats.org/officeDocument/2006/relationships" r:id="rId4"/>
          <a:extLst>
            <a:ext uri="{FF2B5EF4-FFF2-40B4-BE49-F238E27FC236}">
              <a16:creationId xmlns:a16="http://schemas.microsoft.com/office/drawing/2014/main" id="{00000000-0008-0000-0500-00000B000000}"/>
            </a:ext>
          </a:extLst>
        </xdr:cNvPr>
        <xdr:cNvSpPr/>
      </xdr:nvSpPr>
      <xdr:spPr>
        <a:xfrm>
          <a:off x="6756400" y="6559550"/>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30</xdr:row>
      <xdr:rowOff>996950</xdr:rowOff>
    </xdr:from>
    <xdr:to>
      <xdr:col>2</xdr:col>
      <xdr:colOff>1574800</xdr:colOff>
      <xdr:row>30</xdr:row>
      <xdr:rowOff>1111250</xdr:rowOff>
    </xdr:to>
    <xdr:sp macro="" textlink="">
      <xdr:nvSpPr>
        <xdr:cNvPr id="13" name="Rectangle 12">
          <a:hlinkClick xmlns:r="http://schemas.openxmlformats.org/officeDocument/2006/relationships" r:id="rId4"/>
          <a:extLst>
            <a:ext uri="{FF2B5EF4-FFF2-40B4-BE49-F238E27FC236}">
              <a16:creationId xmlns:a16="http://schemas.microsoft.com/office/drawing/2014/main" id="{00000000-0008-0000-0500-00000D000000}"/>
            </a:ext>
          </a:extLst>
        </xdr:cNvPr>
        <xdr:cNvSpPr/>
      </xdr:nvSpPr>
      <xdr:spPr>
        <a:xfrm>
          <a:off x="4324350" y="33102550"/>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2019300</xdr:colOff>
      <xdr:row>11</xdr:row>
      <xdr:rowOff>831850</xdr:rowOff>
    </xdr:from>
    <xdr:to>
      <xdr:col>2</xdr:col>
      <xdr:colOff>3060700</xdr:colOff>
      <xdr:row>11</xdr:row>
      <xdr:rowOff>914400</xdr:rowOff>
    </xdr:to>
    <xdr:sp macro="" textlink="">
      <xdr:nvSpPr>
        <xdr:cNvPr id="15" name="Rectangle 14">
          <a:hlinkClick xmlns:r="http://schemas.openxmlformats.org/officeDocument/2006/relationships" r:id="rId5"/>
          <a:extLst>
            <a:ext uri="{FF2B5EF4-FFF2-40B4-BE49-F238E27FC236}">
              <a16:creationId xmlns:a16="http://schemas.microsoft.com/office/drawing/2014/main" id="{00000000-0008-0000-0500-00000F000000}"/>
            </a:ext>
          </a:extLst>
        </xdr:cNvPr>
        <xdr:cNvSpPr/>
      </xdr:nvSpPr>
      <xdr:spPr>
        <a:xfrm>
          <a:off x="5499100" y="4349750"/>
          <a:ext cx="1041400" cy="82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16</xdr:row>
      <xdr:rowOff>1187450</xdr:rowOff>
    </xdr:from>
    <xdr:to>
      <xdr:col>2</xdr:col>
      <xdr:colOff>1720850</xdr:colOff>
      <xdr:row>16</xdr:row>
      <xdr:rowOff>1339850</xdr:rowOff>
    </xdr:to>
    <xdr:sp macro="" textlink="">
      <xdr:nvSpPr>
        <xdr:cNvPr id="22" name="Rectangle 21">
          <a:hlinkClick xmlns:r="http://schemas.openxmlformats.org/officeDocument/2006/relationships" r:id="rId6"/>
          <a:extLst>
            <a:ext uri="{FF2B5EF4-FFF2-40B4-BE49-F238E27FC236}">
              <a16:creationId xmlns:a16="http://schemas.microsoft.com/office/drawing/2014/main" id="{00000000-0008-0000-0500-000016000000}"/>
            </a:ext>
          </a:extLst>
        </xdr:cNvPr>
        <xdr:cNvSpPr/>
      </xdr:nvSpPr>
      <xdr:spPr>
        <a:xfrm>
          <a:off x="4813300" y="12947650"/>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16</xdr:row>
      <xdr:rowOff>2330450</xdr:rowOff>
    </xdr:from>
    <xdr:to>
      <xdr:col>2</xdr:col>
      <xdr:colOff>3644900</xdr:colOff>
      <xdr:row>16</xdr:row>
      <xdr:rowOff>2495550</xdr:rowOff>
    </xdr:to>
    <xdr:sp macro="" textlink="">
      <xdr:nvSpPr>
        <xdr:cNvPr id="25" name="Rectangle 24">
          <a:hlinkClick xmlns:r="http://schemas.openxmlformats.org/officeDocument/2006/relationships" r:id="rId7"/>
          <a:extLst>
            <a:ext uri="{FF2B5EF4-FFF2-40B4-BE49-F238E27FC236}">
              <a16:creationId xmlns:a16="http://schemas.microsoft.com/office/drawing/2014/main" id="{00000000-0008-0000-0500-000019000000}"/>
            </a:ext>
          </a:extLst>
        </xdr:cNvPr>
        <xdr:cNvSpPr/>
      </xdr:nvSpPr>
      <xdr:spPr>
        <a:xfrm>
          <a:off x="6159500" y="14090650"/>
          <a:ext cx="96520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114300</xdr:colOff>
      <xdr:row>23</xdr:row>
      <xdr:rowOff>0</xdr:rowOff>
    </xdr:from>
    <xdr:to>
      <xdr:col>2</xdr:col>
      <xdr:colOff>381000</xdr:colOff>
      <xdr:row>23</xdr:row>
      <xdr:rowOff>0</xdr:rowOff>
    </xdr:to>
    <xdr:sp macro="" textlink="">
      <xdr:nvSpPr>
        <xdr:cNvPr id="27" name="Rectangle 26">
          <a:hlinkClick xmlns:r="http://schemas.openxmlformats.org/officeDocument/2006/relationships" r:id="rId7"/>
          <a:extLst>
            <a:ext uri="{FF2B5EF4-FFF2-40B4-BE49-F238E27FC236}">
              <a16:creationId xmlns:a16="http://schemas.microsoft.com/office/drawing/2014/main" id="{00000000-0008-0000-0500-00001B000000}"/>
            </a:ext>
          </a:extLst>
        </xdr:cNvPr>
        <xdr:cNvSpPr/>
      </xdr:nvSpPr>
      <xdr:spPr>
        <a:xfrm>
          <a:off x="3594100" y="20942300"/>
          <a:ext cx="266700" cy="127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1289050</xdr:colOff>
      <xdr:row>11</xdr:row>
      <xdr:rowOff>825500</xdr:rowOff>
    </xdr:from>
    <xdr:to>
      <xdr:col>2</xdr:col>
      <xdr:colOff>1695450</xdr:colOff>
      <xdr:row>11</xdr:row>
      <xdr:rowOff>914400</xdr:rowOff>
    </xdr:to>
    <xdr:sp macro="" textlink="">
      <xdr:nvSpPr>
        <xdr:cNvPr id="30" name="Rectangle 29">
          <a:hlinkClick xmlns:r="http://schemas.openxmlformats.org/officeDocument/2006/relationships" r:id="rId8"/>
          <a:extLst>
            <a:ext uri="{FF2B5EF4-FFF2-40B4-BE49-F238E27FC236}">
              <a16:creationId xmlns:a16="http://schemas.microsoft.com/office/drawing/2014/main" id="{00000000-0008-0000-0500-00001E000000}"/>
            </a:ext>
          </a:extLst>
        </xdr:cNvPr>
        <xdr:cNvSpPr/>
      </xdr:nvSpPr>
      <xdr:spPr>
        <a:xfrm>
          <a:off x="4768850" y="4343400"/>
          <a:ext cx="406400" cy="88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xdr:colOff>
      <xdr:row>14</xdr:row>
      <xdr:rowOff>1009650</xdr:rowOff>
    </xdr:from>
    <xdr:to>
      <xdr:col>2</xdr:col>
      <xdr:colOff>539750</xdr:colOff>
      <xdr:row>14</xdr:row>
      <xdr:rowOff>1098550</xdr:rowOff>
    </xdr:to>
    <xdr:sp macro="" textlink="">
      <xdr:nvSpPr>
        <xdr:cNvPr id="31" name="Rectangle 30">
          <a:hlinkClick xmlns:r="http://schemas.openxmlformats.org/officeDocument/2006/relationships" r:id="rId8"/>
          <a:extLst>
            <a:ext uri="{FF2B5EF4-FFF2-40B4-BE49-F238E27FC236}">
              <a16:creationId xmlns:a16="http://schemas.microsoft.com/office/drawing/2014/main" id="{00000000-0008-0000-0500-00001F000000}"/>
            </a:ext>
          </a:extLst>
        </xdr:cNvPr>
        <xdr:cNvSpPr/>
      </xdr:nvSpPr>
      <xdr:spPr>
        <a:xfrm>
          <a:off x="3613150" y="6565900"/>
          <a:ext cx="406400" cy="88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17</xdr:row>
      <xdr:rowOff>0</xdr:rowOff>
    </xdr:from>
    <xdr:to>
      <xdr:col>2</xdr:col>
      <xdr:colOff>1162050</xdr:colOff>
      <xdr:row>17</xdr:row>
      <xdr:rowOff>0</xdr:rowOff>
    </xdr:to>
    <xdr:sp macro="" textlink="">
      <xdr:nvSpPr>
        <xdr:cNvPr id="35" name="Rectangle 34">
          <a:hlinkClick xmlns:r="http://schemas.openxmlformats.org/officeDocument/2006/relationships" r:id="rId3"/>
          <a:extLst>
            <a:ext uri="{FF2B5EF4-FFF2-40B4-BE49-F238E27FC236}">
              <a16:creationId xmlns:a16="http://schemas.microsoft.com/office/drawing/2014/main" id="{00000000-0008-0000-0500-000023000000}"/>
            </a:ext>
          </a:extLst>
        </xdr:cNvPr>
        <xdr:cNvSpPr/>
      </xdr:nvSpPr>
      <xdr:spPr>
        <a:xfrm>
          <a:off x="4249057" y="12921343"/>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17</xdr:row>
      <xdr:rowOff>0</xdr:rowOff>
    </xdr:from>
    <xdr:to>
      <xdr:col>2</xdr:col>
      <xdr:colOff>1720850</xdr:colOff>
      <xdr:row>17</xdr:row>
      <xdr:rowOff>0</xdr:rowOff>
    </xdr:to>
    <xdr:sp macro="" textlink="">
      <xdr:nvSpPr>
        <xdr:cNvPr id="36" name="Rectangle 35">
          <a:hlinkClick xmlns:r="http://schemas.openxmlformats.org/officeDocument/2006/relationships" r:id="rId6"/>
          <a:extLst>
            <a:ext uri="{FF2B5EF4-FFF2-40B4-BE49-F238E27FC236}">
              <a16:creationId xmlns:a16="http://schemas.microsoft.com/office/drawing/2014/main" id="{00000000-0008-0000-0500-000024000000}"/>
            </a:ext>
          </a:extLst>
        </xdr:cNvPr>
        <xdr:cNvSpPr/>
      </xdr:nvSpPr>
      <xdr:spPr>
        <a:xfrm>
          <a:off x="4807857" y="12953093"/>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17</xdr:row>
      <xdr:rowOff>0</xdr:rowOff>
    </xdr:from>
    <xdr:to>
      <xdr:col>2</xdr:col>
      <xdr:colOff>3644900</xdr:colOff>
      <xdr:row>17</xdr:row>
      <xdr:rowOff>0</xdr:rowOff>
    </xdr:to>
    <xdr:sp macro="" textlink="">
      <xdr:nvSpPr>
        <xdr:cNvPr id="37" name="Rectangle 36">
          <a:hlinkClick xmlns:r="http://schemas.openxmlformats.org/officeDocument/2006/relationships" r:id="rId7"/>
          <a:extLst>
            <a:ext uri="{FF2B5EF4-FFF2-40B4-BE49-F238E27FC236}">
              <a16:creationId xmlns:a16="http://schemas.microsoft.com/office/drawing/2014/main" id="{00000000-0008-0000-0500-000025000000}"/>
            </a:ext>
          </a:extLst>
        </xdr:cNvPr>
        <xdr:cNvSpPr/>
      </xdr:nvSpPr>
      <xdr:spPr>
        <a:xfrm>
          <a:off x="6154057" y="14096093"/>
          <a:ext cx="96520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18</xdr:row>
      <xdr:rowOff>1155700</xdr:rowOff>
    </xdr:from>
    <xdr:to>
      <xdr:col>2</xdr:col>
      <xdr:colOff>1162050</xdr:colOff>
      <xdr:row>18</xdr:row>
      <xdr:rowOff>1314450</xdr:rowOff>
    </xdr:to>
    <xdr:sp macro="" textlink="">
      <xdr:nvSpPr>
        <xdr:cNvPr id="38" name="Rectangle 37">
          <a:hlinkClick xmlns:r="http://schemas.openxmlformats.org/officeDocument/2006/relationships" r:id="rId3"/>
          <a:extLst>
            <a:ext uri="{FF2B5EF4-FFF2-40B4-BE49-F238E27FC236}">
              <a16:creationId xmlns:a16="http://schemas.microsoft.com/office/drawing/2014/main" id="{00000000-0008-0000-0500-000026000000}"/>
            </a:ext>
          </a:extLst>
        </xdr:cNvPr>
        <xdr:cNvSpPr/>
      </xdr:nvSpPr>
      <xdr:spPr>
        <a:xfrm>
          <a:off x="4249057" y="173699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18</xdr:row>
      <xdr:rowOff>1187450</xdr:rowOff>
    </xdr:from>
    <xdr:to>
      <xdr:col>2</xdr:col>
      <xdr:colOff>1720850</xdr:colOff>
      <xdr:row>18</xdr:row>
      <xdr:rowOff>1339850</xdr:rowOff>
    </xdr:to>
    <xdr:sp macro="" textlink="">
      <xdr:nvSpPr>
        <xdr:cNvPr id="39" name="Rectangle 38">
          <a:hlinkClick xmlns:r="http://schemas.openxmlformats.org/officeDocument/2006/relationships" r:id="rId6"/>
          <a:extLst>
            <a:ext uri="{FF2B5EF4-FFF2-40B4-BE49-F238E27FC236}">
              <a16:creationId xmlns:a16="http://schemas.microsoft.com/office/drawing/2014/main" id="{00000000-0008-0000-0500-000027000000}"/>
            </a:ext>
          </a:extLst>
        </xdr:cNvPr>
        <xdr:cNvSpPr/>
      </xdr:nvSpPr>
      <xdr:spPr>
        <a:xfrm>
          <a:off x="4807857" y="173699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18</xdr:row>
      <xdr:rowOff>2330450</xdr:rowOff>
    </xdr:from>
    <xdr:to>
      <xdr:col>2</xdr:col>
      <xdr:colOff>3644900</xdr:colOff>
      <xdr:row>18</xdr:row>
      <xdr:rowOff>2495550</xdr:rowOff>
    </xdr:to>
    <xdr:sp macro="" textlink="">
      <xdr:nvSpPr>
        <xdr:cNvPr id="40" name="Rectangle 39">
          <a:hlinkClick xmlns:r="http://schemas.openxmlformats.org/officeDocument/2006/relationships" r:id="rId7"/>
          <a:extLst>
            <a:ext uri="{FF2B5EF4-FFF2-40B4-BE49-F238E27FC236}">
              <a16:creationId xmlns:a16="http://schemas.microsoft.com/office/drawing/2014/main" id="{00000000-0008-0000-0500-000028000000}"/>
            </a:ext>
          </a:extLst>
        </xdr:cNvPr>
        <xdr:cNvSpPr/>
      </xdr:nvSpPr>
      <xdr:spPr>
        <a:xfrm>
          <a:off x="6154057" y="17369971"/>
          <a:ext cx="9652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23</xdr:row>
      <xdr:rowOff>0</xdr:rowOff>
    </xdr:from>
    <xdr:to>
      <xdr:col>2</xdr:col>
      <xdr:colOff>1720850</xdr:colOff>
      <xdr:row>23</xdr:row>
      <xdr:rowOff>0</xdr:rowOff>
    </xdr:to>
    <xdr:sp macro="" textlink="">
      <xdr:nvSpPr>
        <xdr:cNvPr id="45" name="Rectangle 44">
          <a:hlinkClick xmlns:r="http://schemas.openxmlformats.org/officeDocument/2006/relationships" r:id="rId6"/>
          <a:extLst>
            <a:ext uri="{FF2B5EF4-FFF2-40B4-BE49-F238E27FC236}">
              <a16:creationId xmlns:a16="http://schemas.microsoft.com/office/drawing/2014/main" id="{00000000-0008-0000-0500-00002D000000}"/>
            </a:ext>
          </a:extLst>
        </xdr:cNvPr>
        <xdr:cNvSpPr/>
      </xdr:nvSpPr>
      <xdr:spPr>
        <a:xfrm>
          <a:off x="4807857" y="173699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23</xdr:row>
      <xdr:rowOff>0</xdr:rowOff>
    </xdr:from>
    <xdr:to>
      <xdr:col>2</xdr:col>
      <xdr:colOff>3644900</xdr:colOff>
      <xdr:row>23</xdr:row>
      <xdr:rowOff>0</xdr:rowOff>
    </xdr:to>
    <xdr:sp macro="" textlink="">
      <xdr:nvSpPr>
        <xdr:cNvPr id="46" name="Rectangle 45">
          <a:hlinkClick xmlns:r="http://schemas.openxmlformats.org/officeDocument/2006/relationships" r:id="rId7"/>
          <a:extLst>
            <a:ext uri="{FF2B5EF4-FFF2-40B4-BE49-F238E27FC236}">
              <a16:creationId xmlns:a16="http://schemas.microsoft.com/office/drawing/2014/main" id="{00000000-0008-0000-0500-00002E000000}"/>
            </a:ext>
          </a:extLst>
        </xdr:cNvPr>
        <xdr:cNvSpPr/>
      </xdr:nvSpPr>
      <xdr:spPr>
        <a:xfrm>
          <a:off x="6154057" y="17369971"/>
          <a:ext cx="9652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23</xdr:row>
      <xdr:rowOff>0</xdr:rowOff>
    </xdr:from>
    <xdr:to>
      <xdr:col>2</xdr:col>
      <xdr:colOff>1162050</xdr:colOff>
      <xdr:row>23</xdr:row>
      <xdr:rowOff>0</xdr:rowOff>
    </xdr:to>
    <xdr:sp macro="" textlink="">
      <xdr:nvSpPr>
        <xdr:cNvPr id="47" name="Rectangle 46">
          <a:hlinkClick xmlns:r="http://schemas.openxmlformats.org/officeDocument/2006/relationships" r:id="rId3"/>
          <a:extLst>
            <a:ext uri="{FF2B5EF4-FFF2-40B4-BE49-F238E27FC236}">
              <a16:creationId xmlns:a16="http://schemas.microsoft.com/office/drawing/2014/main" id="{00000000-0008-0000-0500-00002F000000}"/>
            </a:ext>
          </a:extLst>
        </xdr:cNvPr>
        <xdr:cNvSpPr/>
      </xdr:nvSpPr>
      <xdr:spPr>
        <a:xfrm>
          <a:off x="4249057" y="173699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23</xdr:row>
      <xdr:rowOff>0</xdr:rowOff>
    </xdr:from>
    <xdr:to>
      <xdr:col>2</xdr:col>
      <xdr:colOff>1720850</xdr:colOff>
      <xdr:row>23</xdr:row>
      <xdr:rowOff>0</xdr:rowOff>
    </xdr:to>
    <xdr:sp macro="" textlink="">
      <xdr:nvSpPr>
        <xdr:cNvPr id="48" name="Rectangle 47">
          <a:hlinkClick xmlns:r="http://schemas.openxmlformats.org/officeDocument/2006/relationships" r:id="rId6"/>
          <a:extLst>
            <a:ext uri="{FF2B5EF4-FFF2-40B4-BE49-F238E27FC236}">
              <a16:creationId xmlns:a16="http://schemas.microsoft.com/office/drawing/2014/main" id="{00000000-0008-0000-0500-000030000000}"/>
            </a:ext>
          </a:extLst>
        </xdr:cNvPr>
        <xdr:cNvSpPr/>
      </xdr:nvSpPr>
      <xdr:spPr>
        <a:xfrm>
          <a:off x="4807857" y="173699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23</xdr:row>
      <xdr:rowOff>0</xdr:rowOff>
    </xdr:from>
    <xdr:to>
      <xdr:col>2</xdr:col>
      <xdr:colOff>3644900</xdr:colOff>
      <xdr:row>23</xdr:row>
      <xdr:rowOff>0</xdr:rowOff>
    </xdr:to>
    <xdr:sp macro="" textlink="">
      <xdr:nvSpPr>
        <xdr:cNvPr id="49" name="Rectangle 48">
          <a:hlinkClick xmlns:r="http://schemas.openxmlformats.org/officeDocument/2006/relationships" r:id="rId7"/>
          <a:extLst>
            <a:ext uri="{FF2B5EF4-FFF2-40B4-BE49-F238E27FC236}">
              <a16:creationId xmlns:a16="http://schemas.microsoft.com/office/drawing/2014/main" id="{00000000-0008-0000-0500-000031000000}"/>
            </a:ext>
          </a:extLst>
        </xdr:cNvPr>
        <xdr:cNvSpPr/>
      </xdr:nvSpPr>
      <xdr:spPr>
        <a:xfrm>
          <a:off x="6154057" y="17369971"/>
          <a:ext cx="9652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41</xdr:row>
      <xdr:rowOff>996950</xdr:rowOff>
    </xdr:from>
    <xdr:to>
      <xdr:col>2</xdr:col>
      <xdr:colOff>1574800</xdr:colOff>
      <xdr:row>41</xdr:row>
      <xdr:rowOff>1111250</xdr:rowOff>
    </xdr:to>
    <xdr:sp macro="" textlink="">
      <xdr:nvSpPr>
        <xdr:cNvPr id="50" name="Rectangle 49">
          <a:hlinkClick xmlns:r="http://schemas.openxmlformats.org/officeDocument/2006/relationships" r:id="rId4"/>
          <a:extLst>
            <a:ext uri="{FF2B5EF4-FFF2-40B4-BE49-F238E27FC236}">
              <a16:creationId xmlns:a16="http://schemas.microsoft.com/office/drawing/2014/main" id="{00000000-0008-0000-0500-000032000000}"/>
            </a:ext>
          </a:extLst>
        </xdr:cNvPr>
        <xdr:cNvSpPr/>
      </xdr:nvSpPr>
      <xdr:spPr>
        <a:xfrm>
          <a:off x="4318907" y="33672236"/>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44</xdr:row>
      <xdr:rowOff>996950</xdr:rowOff>
    </xdr:from>
    <xdr:to>
      <xdr:col>2</xdr:col>
      <xdr:colOff>1574800</xdr:colOff>
      <xdr:row>44</xdr:row>
      <xdr:rowOff>1111250</xdr:rowOff>
    </xdr:to>
    <xdr:sp macro="" textlink="">
      <xdr:nvSpPr>
        <xdr:cNvPr id="51" name="Rectangle 50">
          <a:hlinkClick xmlns:r="http://schemas.openxmlformats.org/officeDocument/2006/relationships" r:id="rId4"/>
          <a:extLst>
            <a:ext uri="{FF2B5EF4-FFF2-40B4-BE49-F238E27FC236}">
              <a16:creationId xmlns:a16="http://schemas.microsoft.com/office/drawing/2014/main" id="{00000000-0008-0000-0500-000033000000}"/>
            </a:ext>
          </a:extLst>
        </xdr:cNvPr>
        <xdr:cNvSpPr/>
      </xdr:nvSpPr>
      <xdr:spPr>
        <a:xfrm>
          <a:off x="4318907" y="33672236"/>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46</xdr:row>
      <xdr:rowOff>996950</xdr:rowOff>
    </xdr:from>
    <xdr:to>
      <xdr:col>2</xdr:col>
      <xdr:colOff>1574800</xdr:colOff>
      <xdr:row>46</xdr:row>
      <xdr:rowOff>1111250</xdr:rowOff>
    </xdr:to>
    <xdr:sp macro="" textlink="">
      <xdr:nvSpPr>
        <xdr:cNvPr id="56" name="Rectangle 55">
          <a:hlinkClick xmlns:r="http://schemas.openxmlformats.org/officeDocument/2006/relationships" r:id="rId4"/>
          <a:extLst>
            <a:ext uri="{FF2B5EF4-FFF2-40B4-BE49-F238E27FC236}">
              <a16:creationId xmlns:a16="http://schemas.microsoft.com/office/drawing/2014/main" id="{00000000-0008-0000-0500-000038000000}"/>
            </a:ext>
          </a:extLst>
        </xdr:cNvPr>
        <xdr:cNvSpPr/>
      </xdr:nvSpPr>
      <xdr:spPr>
        <a:xfrm>
          <a:off x="4318907" y="37465000"/>
          <a:ext cx="7302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495300</xdr:colOff>
      <xdr:row>53</xdr:row>
      <xdr:rowOff>2139950</xdr:rowOff>
    </xdr:from>
    <xdr:to>
      <xdr:col>2</xdr:col>
      <xdr:colOff>990600</xdr:colOff>
      <xdr:row>53</xdr:row>
      <xdr:rowOff>2292350</xdr:rowOff>
    </xdr:to>
    <xdr:sp macro="" textlink="">
      <xdr:nvSpPr>
        <xdr:cNvPr id="33" name="Rectangle 32">
          <a:hlinkClick xmlns:r="http://schemas.openxmlformats.org/officeDocument/2006/relationships" r:id="rId1"/>
          <a:extLst>
            <a:ext uri="{FF2B5EF4-FFF2-40B4-BE49-F238E27FC236}">
              <a16:creationId xmlns:a16="http://schemas.microsoft.com/office/drawing/2014/main" id="{00000000-0008-0000-0500-000021000000}"/>
            </a:ext>
          </a:extLst>
        </xdr:cNvPr>
        <xdr:cNvSpPr/>
      </xdr:nvSpPr>
      <xdr:spPr>
        <a:xfrm>
          <a:off x="3977217" y="62412033"/>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495300</xdr:colOff>
      <xdr:row>53</xdr:row>
      <xdr:rowOff>2114550</xdr:rowOff>
    </xdr:from>
    <xdr:to>
      <xdr:col>2</xdr:col>
      <xdr:colOff>990600</xdr:colOff>
      <xdr:row>53</xdr:row>
      <xdr:rowOff>2266950</xdr:rowOff>
    </xdr:to>
    <xdr:sp macro="" textlink="">
      <xdr:nvSpPr>
        <xdr:cNvPr id="34" name="Rectangle 33">
          <a:hlinkClick xmlns:r="http://schemas.openxmlformats.org/officeDocument/2006/relationships" r:id="rId1"/>
          <a:extLst>
            <a:ext uri="{FF2B5EF4-FFF2-40B4-BE49-F238E27FC236}">
              <a16:creationId xmlns:a16="http://schemas.microsoft.com/office/drawing/2014/main" id="{00000000-0008-0000-0500-000022000000}"/>
            </a:ext>
          </a:extLst>
        </xdr:cNvPr>
        <xdr:cNvSpPr/>
      </xdr:nvSpPr>
      <xdr:spPr>
        <a:xfrm>
          <a:off x="3977217" y="62386633"/>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28</xdr:row>
      <xdr:rowOff>996950</xdr:rowOff>
    </xdr:from>
    <xdr:to>
      <xdr:col>2</xdr:col>
      <xdr:colOff>1574800</xdr:colOff>
      <xdr:row>28</xdr:row>
      <xdr:rowOff>1111250</xdr:rowOff>
    </xdr:to>
    <xdr:sp macro="" textlink="">
      <xdr:nvSpPr>
        <xdr:cNvPr id="52" name="Rectangle 51">
          <a:hlinkClick xmlns:r="http://schemas.openxmlformats.org/officeDocument/2006/relationships" r:id="rId4"/>
          <a:extLst>
            <a:ext uri="{FF2B5EF4-FFF2-40B4-BE49-F238E27FC236}">
              <a16:creationId xmlns:a16="http://schemas.microsoft.com/office/drawing/2014/main" id="{00000000-0008-0000-0500-000034000000}"/>
            </a:ext>
          </a:extLst>
        </xdr:cNvPr>
        <xdr:cNvSpPr/>
      </xdr:nvSpPr>
      <xdr:spPr>
        <a:xfrm>
          <a:off x="4326467" y="44875450"/>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29</xdr:row>
      <xdr:rowOff>996950</xdr:rowOff>
    </xdr:from>
    <xdr:to>
      <xdr:col>2</xdr:col>
      <xdr:colOff>1574800</xdr:colOff>
      <xdr:row>29</xdr:row>
      <xdr:rowOff>1111250</xdr:rowOff>
    </xdr:to>
    <xdr:sp macro="" textlink="">
      <xdr:nvSpPr>
        <xdr:cNvPr id="53" name="Rectangle 52">
          <a:hlinkClick xmlns:r="http://schemas.openxmlformats.org/officeDocument/2006/relationships" r:id="rId4"/>
          <a:extLst>
            <a:ext uri="{FF2B5EF4-FFF2-40B4-BE49-F238E27FC236}">
              <a16:creationId xmlns:a16="http://schemas.microsoft.com/office/drawing/2014/main" id="{00000000-0008-0000-0500-000035000000}"/>
            </a:ext>
          </a:extLst>
        </xdr:cNvPr>
        <xdr:cNvSpPr/>
      </xdr:nvSpPr>
      <xdr:spPr>
        <a:xfrm>
          <a:off x="4326467" y="45880867"/>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39</xdr:row>
      <xdr:rowOff>996950</xdr:rowOff>
    </xdr:from>
    <xdr:to>
      <xdr:col>2</xdr:col>
      <xdr:colOff>1574800</xdr:colOff>
      <xdr:row>39</xdr:row>
      <xdr:rowOff>1111250</xdr:rowOff>
    </xdr:to>
    <xdr:sp macro="" textlink="">
      <xdr:nvSpPr>
        <xdr:cNvPr id="54" name="Rectangle 53">
          <a:hlinkClick xmlns:r="http://schemas.openxmlformats.org/officeDocument/2006/relationships" r:id="rId4"/>
          <a:extLst>
            <a:ext uri="{FF2B5EF4-FFF2-40B4-BE49-F238E27FC236}">
              <a16:creationId xmlns:a16="http://schemas.microsoft.com/office/drawing/2014/main" id="{00000000-0008-0000-0500-000036000000}"/>
            </a:ext>
          </a:extLst>
        </xdr:cNvPr>
        <xdr:cNvSpPr/>
      </xdr:nvSpPr>
      <xdr:spPr>
        <a:xfrm>
          <a:off x="4326467" y="51098450"/>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40</xdr:row>
      <xdr:rowOff>996950</xdr:rowOff>
    </xdr:from>
    <xdr:to>
      <xdr:col>2</xdr:col>
      <xdr:colOff>1574800</xdr:colOff>
      <xdr:row>40</xdr:row>
      <xdr:rowOff>1111250</xdr:rowOff>
    </xdr:to>
    <xdr:sp macro="" textlink="">
      <xdr:nvSpPr>
        <xdr:cNvPr id="55" name="Rectangle 54">
          <a:hlinkClick xmlns:r="http://schemas.openxmlformats.org/officeDocument/2006/relationships" r:id="rId4"/>
          <a:extLst>
            <a:ext uri="{FF2B5EF4-FFF2-40B4-BE49-F238E27FC236}">
              <a16:creationId xmlns:a16="http://schemas.microsoft.com/office/drawing/2014/main" id="{00000000-0008-0000-0500-000037000000}"/>
            </a:ext>
          </a:extLst>
        </xdr:cNvPr>
        <xdr:cNvSpPr/>
      </xdr:nvSpPr>
      <xdr:spPr>
        <a:xfrm>
          <a:off x="4402138" y="53627338"/>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15</xdr:row>
      <xdr:rowOff>1758950</xdr:rowOff>
    </xdr:from>
    <xdr:to>
      <xdr:col>2</xdr:col>
      <xdr:colOff>984250</xdr:colOff>
      <xdr:row>15</xdr:row>
      <xdr:rowOff>1911350</xdr:rowOff>
    </xdr:to>
    <xdr:sp macro="" textlink="">
      <xdr:nvSpPr>
        <xdr:cNvPr id="57" name="Rectangle 56">
          <a:hlinkClick xmlns:r="http://schemas.openxmlformats.org/officeDocument/2006/relationships" r:id="rId2"/>
          <a:extLst>
            <a:ext uri="{FF2B5EF4-FFF2-40B4-BE49-F238E27FC236}">
              <a16:creationId xmlns:a16="http://schemas.microsoft.com/office/drawing/2014/main" id="{00000000-0008-0000-0500-000039000000}"/>
            </a:ext>
          </a:extLst>
        </xdr:cNvPr>
        <xdr:cNvSpPr/>
      </xdr:nvSpPr>
      <xdr:spPr>
        <a:xfrm>
          <a:off x="4046538" y="6735763"/>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17</xdr:row>
      <xdr:rowOff>1155700</xdr:rowOff>
    </xdr:from>
    <xdr:to>
      <xdr:col>2</xdr:col>
      <xdr:colOff>1162050</xdr:colOff>
      <xdr:row>17</xdr:row>
      <xdr:rowOff>1314450</xdr:rowOff>
    </xdr:to>
    <xdr:sp macro="" textlink="">
      <xdr:nvSpPr>
        <xdr:cNvPr id="60" name="Rectangle 59">
          <a:hlinkClick xmlns:r="http://schemas.openxmlformats.org/officeDocument/2006/relationships" r:id="rId3"/>
          <a:extLst>
            <a:ext uri="{FF2B5EF4-FFF2-40B4-BE49-F238E27FC236}">
              <a16:creationId xmlns:a16="http://schemas.microsoft.com/office/drawing/2014/main" id="{00000000-0008-0000-0500-00003C000000}"/>
            </a:ext>
          </a:extLst>
        </xdr:cNvPr>
        <xdr:cNvSpPr/>
      </xdr:nvSpPr>
      <xdr:spPr>
        <a:xfrm>
          <a:off x="4332288" y="24525288"/>
          <a:ext cx="387350" cy="1254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17</xdr:row>
      <xdr:rowOff>1187450</xdr:rowOff>
    </xdr:from>
    <xdr:to>
      <xdr:col>2</xdr:col>
      <xdr:colOff>1720850</xdr:colOff>
      <xdr:row>17</xdr:row>
      <xdr:rowOff>1339850</xdr:rowOff>
    </xdr:to>
    <xdr:sp macro="" textlink="">
      <xdr:nvSpPr>
        <xdr:cNvPr id="61" name="Rectangle 60">
          <a:hlinkClick xmlns:r="http://schemas.openxmlformats.org/officeDocument/2006/relationships" r:id="rId6"/>
          <a:extLst>
            <a:ext uri="{FF2B5EF4-FFF2-40B4-BE49-F238E27FC236}">
              <a16:creationId xmlns:a16="http://schemas.microsoft.com/office/drawing/2014/main" id="{00000000-0008-0000-0500-00003D000000}"/>
            </a:ext>
          </a:extLst>
        </xdr:cNvPr>
        <xdr:cNvSpPr/>
      </xdr:nvSpPr>
      <xdr:spPr>
        <a:xfrm>
          <a:off x="4891088" y="24557038"/>
          <a:ext cx="387350" cy="95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44</xdr:row>
      <xdr:rowOff>463550</xdr:rowOff>
    </xdr:from>
    <xdr:to>
      <xdr:col>2</xdr:col>
      <xdr:colOff>984250</xdr:colOff>
      <xdr:row>44</xdr:row>
      <xdr:rowOff>615950</xdr:rowOff>
    </xdr:to>
    <xdr:sp macro="" textlink="">
      <xdr:nvSpPr>
        <xdr:cNvPr id="44" name="Rectangle 43">
          <a:hlinkClick xmlns:r="http://schemas.openxmlformats.org/officeDocument/2006/relationships" r:id="rId2"/>
          <a:extLst>
            <a:ext uri="{FF2B5EF4-FFF2-40B4-BE49-F238E27FC236}">
              <a16:creationId xmlns:a16="http://schemas.microsoft.com/office/drawing/2014/main" id="{00000000-0008-0000-0500-00002C000000}"/>
            </a:ext>
          </a:extLst>
        </xdr:cNvPr>
        <xdr:cNvSpPr/>
      </xdr:nvSpPr>
      <xdr:spPr>
        <a:xfrm>
          <a:off x="4046538" y="46559788"/>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45</xdr:row>
      <xdr:rowOff>463550</xdr:rowOff>
    </xdr:from>
    <xdr:to>
      <xdr:col>2</xdr:col>
      <xdr:colOff>984250</xdr:colOff>
      <xdr:row>45</xdr:row>
      <xdr:rowOff>615950</xdr:rowOff>
    </xdr:to>
    <xdr:sp macro="" textlink="">
      <xdr:nvSpPr>
        <xdr:cNvPr id="62" name="Rectangle 61">
          <a:hlinkClick xmlns:r="http://schemas.openxmlformats.org/officeDocument/2006/relationships" r:id="rId2"/>
          <a:extLst>
            <a:ext uri="{FF2B5EF4-FFF2-40B4-BE49-F238E27FC236}">
              <a16:creationId xmlns:a16="http://schemas.microsoft.com/office/drawing/2014/main" id="{00000000-0008-0000-0500-00003E000000}"/>
            </a:ext>
          </a:extLst>
        </xdr:cNvPr>
        <xdr:cNvSpPr/>
      </xdr:nvSpPr>
      <xdr:spPr>
        <a:xfrm>
          <a:off x="4046538" y="47331313"/>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18</xdr:row>
      <xdr:rowOff>1187450</xdr:rowOff>
    </xdr:from>
    <xdr:to>
      <xdr:col>2</xdr:col>
      <xdr:colOff>1720850</xdr:colOff>
      <xdr:row>18</xdr:row>
      <xdr:rowOff>1339850</xdr:rowOff>
    </xdr:to>
    <xdr:sp macro="" textlink="">
      <xdr:nvSpPr>
        <xdr:cNvPr id="65" name="Rectangle 64">
          <a:hlinkClick xmlns:r="http://schemas.openxmlformats.org/officeDocument/2006/relationships" r:id="rId6"/>
          <a:extLst>
            <a:ext uri="{FF2B5EF4-FFF2-40B4-BE49-F238E27FC236}">
              <a16:creationId xmlns:a16="http://schemas.microsoft.com/office/drawing/2014/main" id="{00000000-0008-0000-0500-000041000000}"/>
            </a:ext>
          </a:extLst>
        </xdr:cNvPr>
        <xdr:cNvSpPr/>
      </xdr:nvSpPr>
      <xdr:spPr>
        <a:xfrm>
          <a:off x="4891088" y="22323425"/>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19</xdr:row>
      <xdr:rowOff>1155700</xdr:rowOff>
    </xdr:from>
    <xdr:to>
      <xdr:col>2</xdr:col>
      <xdr:colOff>1162050</xdr:colOff>
      <xdr:row>19</xdr:row>
      <xdr:rowOff>1314450</xdr:rowOff>
    </xdr:to>
    <xdr:sp macro="" textlink="">
      <xdr:nvSpPr>
        <xdr:cNvPr id="66" name="Rectangle 65">
          <a:hlinkClick xmlns:r="http://schemas.openxmlformats.org/officeDocument/2006/relationships" r:id="rId3"/>
          <a:extLst>
            <a:ext uri="{FF2B5EF4-FFF2-40B4-BE49-F238E27FC236}">
              <a16:creationId xmlns:a16="http://schemas.microsoft.com/office/drawing/2014/main" id="{00000000-0008-0000-0500-000042000000}"/>
            </a:ext>
          </a:extLst>
        </xdr:cNvPr>
        <xdr:cNvSpPr/>
      </xdr:nvSpPr>
      <xdr:spPr>
        <a:xfrm>
          <a:off x="4332288" y="23477538"/>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19</xdr:row>
      <xdr:rowOff>1187450</xdr:rowOff>
    </xdr:from>
    <xdr:to>
      <xdr:col>2</xdr:col>
      <xdr:colOff>1720850</xdr:colOff>
      <xdr:row>19</xdr:row>
      <xdr:rowOff>1339850</xdr:rowOff>
    </xdr:to>
    <xdr:sp macro="" textlink="">
      <xdr:nvSpPr>
        <xdr:cNvPr id="67" name="Rectangle 66">
          <a:hlinkClick xmlns:r="http://schemas.openxmlformats.org/officeDocument/2006/relationships" r:id="rId6"/>
          <a:extLst>
            <a:ext uri="{FF2B5EF4-FFF2-40B4-BE49-F238E27FC236}">
              <a16:creationId xmlns:a16="http://schemas.microsoft.com/office/drawing/2014/main" id="{00000000-0008-0000-0500-000043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19</xdr:row>
      <xdr:rowOff>1187450</xdr:rowOff>
    </xdr:from>
    <xdr:to>
      <xdr:col>2</xdr:col>
      <xdr:colOff>1720850</xdr:colOff>
      <xdr:row>19</xdr:row>
      <xdr:rowOff>1339850</xdr:rowOff>
    </xdr:to>
    <xdr:sp macro="" textlink="">
      <xdr:nvSpPr>
        <xdr:cNvPr id="69" name="Rectangle 68">
          <a:hlinkClick xmlns:r="http://schemas.openxmlformats.org/officeDocument/2006/relationships" r:id="rId6"/>
          <a:extLst>
            <a:ext uri="{FF2B5EF4-FFF2-40B4-BE49-F238E27FC236}">
              <a16:creationId xmlns:a16="http://schemas.microsoft.com/office/drawing/2014/main" id="{00000000-0008-0000-0500-000045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20</xdr:row>
      <xdr:rowOff>1155700</xdr:rowOff>
    </xdr:from>
    <xdr:to>
      <xdr:col>2</xdr:col>
      <xdr:colOff>1162050</xdr:colOff>
      <xdr:row>20</xdr:row>
      <xdr:rowOff>1314450</xdr:rowOff>
    </xdr:to>
    <xdr:sp macro="" textlink="">
      <xdr:nvSpPr>
        <xdr:cNvPr id="70" name="Rectangle 69">
          <a:hlinkClick xmlns:r="http://schemas.openxmlformats.org/officeDocument/2006/relationships" r:id="rId3"/>
          <a:extLst>
            <a:ext uri="{FF2B5EF4-FFF2-40B4-BE49-F238E27FC236}">
              <a16:creationId xmlns:a16="http://schemas.microsoft.com/office/drawing/2014/main" id="{00000000-0008-0000-0500-000046000000}"/>
            </a:ext>
          </a:extLst>
        </xdr:cNvPr>
        <xdr:cNvSpPr/>
      </xdr:nvSpPr>
      <xdr:spPr>
        <a:xfrm>
          <a:off x="4332288" y="23477538"/>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20</xdr:row>
      <xdr:rowOff>1187450</xdr:rowOff>
    </xdr:from>
    <xdr:to>
      <xdr:col>2</xdr:col>
      <xdr:colOff>1720850</xdr:colOff>
      <xdr:row>20</xdr:row>
      <xdr:rowOff>1339850</xdr:rowOff>
    </xdr:to>
    <xdr:sp macro="" textlink="">
      <xdr:nvSpPr>
        <xdr:cNvPr id="71" name="Rectangle 70">
          <a:hlinkClick xmlns:r="http://schemas.openxmlformats.org/officeDocument/2006/relationships" r:id="rId6"/>
          <a:extLst>
            <a:ext uri="{FF2B5EF4-FFF2-40B4-BE49-F238E27FC236}">
              <a16:creationId xmlns:a16="http://schemas.microsoft.com/office/drawing/2014/main" id="{00000000-0008-0000-0500-000047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19</xdr:row>
      <xdr:rowOff>1187450</xdr:rowOff>
    </xdr:from>
    <xdr:to>
      <xdr:col>2</xdr:col>
      <xdr:colOff>1720850</xdr:colOff>
      <xdr:row>19</xdr:row>
      <xdr:rowOff>1339850</xdr:rowOff>
    </xdr:to>
    <xdr:sp macro="" textlink="">
      <xdr:nvSpPr>
        <xdr:cNvPr id="72" name="Rectangle 71">
          <a:hlinkClick xmlns:r="http://schemas.openxmlformats.org/officeDocument/2006/relationships" r:id="rId6"/>
          <a:extLst>
            <a:ext uri="{FF2B5EF4-FFF2-40B4-BE49-F238E27FC236}">
              <a16:creationId xmlns:a16="http://schemas.microsoft.com/office/drawing/2014/main" id="{00000000-0008-0000-0500-000048000000}"/>
            </a:ext>
          </a:extLst>
        </xdr:cNvPr>
        <xdr:cNvSpPr/>
      </xdr:nvSpPr>
      <xdr:spPr>
        <a:xfrm>
          <a:off x="4891088" y="22323425"/>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20</xdr:row>
      <xdr:rowOff>1187450</xdr:rowOff>
    </xdr:from>
    <xdr:to>
      <xdr:col>2</xdr:col>
      <xdr:colOff>1720850</xdr:colOff>
      <xdr:row>20</xdr:row>
      <xdr:rowOff>1339850</xdr:rowOff>
    </xdr:to>
    <xdr:sp macro="" textlink="">
      <xdr:nvSpPr>
        <xdr:cNvPr id="73" name="Rectangle 72">
          <a:hlinkClick xmlns:r="http://schemas.openxmlformats.org/officeDocument/2006/relationships" r:id="rId6"/>
          <a:extLst>
            <a:ext uri="{FF2B5EF4-FFF2-40B4-BE49-F238E27FC236}">
              <a16:creationId xmlns:a16="http://schemas.microsoft.com/office/drawing/2014/main" id="{00000000-0008-0000-0500-000049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21</xdr:row>
      <xdr:rowOff>1155700</xdr:rowOff>
    </xdr:from>
    <xdr:to>
      <xdr:col>2</xdr:col>
      <xdr:colOff>1162050</xdr:colOff>
      <xdr:row>21</xdr:row>
      <xdr:rowOff>1314450</xdr:rowOff>
    </xdr:to>
    <xdr:sp macro="" textlink="">
      <xdr:nvSpPr>
        <xdr:cNvPr id="74" name="Rectangle 73">
          <a:hlinkClick xmlns:r="http://schemas.openxmlformats.org/officeDocument/2006/relationships" r:id="rId3"/>
          <a:extLst>
            <a:ext uri="{FF2B5EF4-FFF2-40B4-BE49-F238E27FC236}">
              <a16:creationId xmlns:a16="http://schemas.microsoft.com/office/drawing/2014/main" id="{00000000-0008-0000-0500-00004A000000}"/>
            </a:ext>
          </a:extLst>
        </xdr:cNvPr>
        <xdr:cNvSpPr/>
      </xdr:nvSpPr>
      <xdr:spPr>
        <a:xfrm>
          <a:off x="4332288" y="23477538"/>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20</xdr:row>
      <xdr:rowOff>1187450</xdr:rowOff>
    </xdr:from>
    <xdr:to>
      <xdr:col>2</xdr:col>
      <xdr:colOff>1720850</xdr:colOff>
      <xdr:row>20</xdr:row>
      <xdr:rowOff>1339850</xdr:rowOff>
    </xdr:to>
    <xdr:sp macro="" textlink="">
      <xdr:nvSpPr>
        <xdr:cNvPr id="76" name="Rectangle 75">
          <a:hlinkClick xmlns:r="http://schemas.openxmlformats.org/officeDocument/2006/relationships" r:id="rId6"/>
          <a:extLst>
            <a:ext uri="{FF2B5EF4-FFF2-40B4-BE49-F238E27FC236}">
              <a16:creationId xmlns:a16="http://schemas.microsoft.com/office/drawing/2014/main" id="{00000000-0008-0000-0500-00004C000000}"/>
            </a:ext>
          </a:extLst>
        </xdr:cNvPr>
        <xdr:cNvSpPr/>
      </xdr:nvSpPr>
      <xdr:spPr>
        <a:xfrm>
          <a:off x="4891088" y="22323425"/>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23</xdr:row>
      <xdr:rowOff>0</xdr:rowOff>
    </xdr:from>
    <xdr:to>
      <xdr:col>2</xdr:col>
      <xdr:colOff>1720850</xdr:colOff>
      <xdr:row>23</xdr:row>
      <xdr:rowOff>0</xdr:rowOff>
    </xdr:to>
    <xdr:sp macro="" textlink="">
      <xdr:nvSpPr>
        <xdr:cNvPr id="83" name="Rectangle 82">
          <a:hlinkClick xmlns:r="http://schemas.openxmlformats.org/officeDocument/2006/relationships" r:id="rId6"/>
          <a:extLst>
            <a:ext uri="{FF2B5EF4-FFF2-40B4-BE49-F238E27FC236}">
              <a16:creationId xmlns:a16="http://schemas.microsoft.com/office/drawing/2014/main" id="{00000000-0008-0000-0500-000053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23</xdr:row>
      <xdr:rowOff>0</xdr:rowOff>
    </xdr:from>
    <xdr:to>
      <xdr:col>2</xdr:col>
      <xdr:colOff>1720850</xdr:colOff>
      <xdr:row>23</xdr:row>
      <xdr:rowOff>0</xdr:rowOff>
    </xdr:to>
    <xdr:sp macro="" textlink="">
      <xdr:nvSpPr>
        <xdr:cNvPr id="85" name="Rectangle 84">
          <a:hlinkClick xmlns:r="http://schemas.openxmlformats.org/officeDocument/2006/relationships" r:id="rId6"/>
          <a:extLst>
            <a:ext uri="{FF2B5EF4-FFF2-40B4-BE49-F238E27FC236}">
              <a16:creationId xmlns:a16="http://schemas.microsoft.com/office/drawing/2014/main" id="{00000000-0008-0000-0500-000055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23</xdr:row>
      <xdr:rowOff>0</xdr:rowOff>
    </xdr:from>
    <xdr:to>
      <xdr:col>2</xdr:col>
      <xdr:colOff>1720850</xdr:colOff>
      <xdr:row>23</xdr:row>
      <xdr:rowOff>0</xdr:rowOff>
    </xdr:to>
    <xdr:sp macro="" textlink="">
      <xdr:nvSpPr>
        <xdr:cNvPr id="87" name="Rectangle 86">
          <a:hlinkClick xmlns:r="http://schemas.openxmlformats.org/officeDocument/2006/relationships" r:id="rId6"/>
          <a:extLst>
            <a:ext uri="{FF2B5EF4-FFF2-40B4-BE49-F238E27FC236}">
              <a16:creationId xmlns:a16="http://schemas.microsoft.com/office/drawing/2014/main" id="{00000000-0008-0000-0500-000057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23</xdr:row>
      <xdr:rowOff>0</xdr:rowOff>
    </xdr:from>
    <xdr:to>
      <xdr:col>2</xdr:col>
      <xdr:colOff>1720850</xdr:colOff>
      <xdr:row>23</xdr:row>
      <xdr:rowOff>0</xdr:rowOff>
    </xdr:to>
    <xdr:sp macro="" textlink="">
      <xdr:nvSpPr>
        <xdr:cNvPr id="88" name="Rectangle 87">
          <a:hlinkClick xmlns:r="http://schemas.openxmlformats.org/officeDocument/2006/relationships" r:id="rId6"/>
          <a:extLst>
            <a:ext uri="{FF2B5EF4-FFF2-40B4-BE49-F238E27FC236}">
              <a16:creationId xmlns:a16="http://schemas.microsoft.com/office/drawing/2014/main" id="{00000000-0008-0000-0500-000058000000}"/>
            </a:ext>
          </a:extLst>
        </xdr:cNvPr>
        <xdr:cNvSpPr/>
      </xdr:nvSpPr>
      <xdr:spPr>
        <a:xfrm>
          <a:off x="4891088" y="22323425"/>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23</xdr:row>
      <xdr:rowOff>0</xdr:rowOff>
    </xdr:from>
    <xdr:to>
      <xdr:col>2</xdr:col>
      <xdr:colOff>1720850</xdr:colOff>
      <xdr:row>23</xdr:row>
      <xdr:rowOff>0</xdr:rowOff>
    </xdr:to>
    <xdr:sp macro="" textlink="">
      <xdr:nvSpPr>
        <xdr:cNvPr id="89" name="Rectangle 88">
          <a:hlinkClick xmlns:r="http://schemas.openxmlformats.org/officeDocument/2006/relationships" r:id="rId6"/>
          <a:extLst>
            <a:ext uri="{FF2B5EF4-FFF2-40B4-BE49-F238E27FC236}">
              <a16:creationId xmlns:a16="http://schemas.microsoft.com/office/drawing/2014/main" id="{00000000-0008-0000-0500-000059000000}"/>
            </a:ext>
          </a:extLst>
        </xdr:cNvPr>
        <xdr:cNvSpPr/>
      </xdr:nvSpPr>
      <xdr:spPr>
        <a:xfrm>
          <a:off x="4891088" y="23509288"/>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23</xdr:row>
      <xdr:rowOff>1155700</xdr:rowOff>
    </xdr:from>
    <xdr:to>
      <xdr:col>2</xdr:col>
      <xdr:colOff>1162050</xdr:colOff>
      <xdr:row>23</xdr:row>
      <xdr:rowOff>1314450</xdr:rowOff>
    </xdr:to>
    <xdr:sp macro="" textlink="">
      <xdr:nvSpPr>
        <xdr:cNvPr id="91" name="Rectangle 90">
          <a:hlinkClick xmlns:r="http://schemas.openxmlformats.org/officeDocument/2006/relationships" r:id="rId3"/>
          <a:extLst>
            <a:ext uri="{FF2B5EF4-FFF2-40B4-BE49-F238E27FC236}">
              <a16:creationId xmlns:a16="http://schemas.microsoft.com/office/drawing/2014/main" id="{00000000-0008-0000-0500-00005B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24</xdr:row>
      <xdr:rowOff>1155700</xdr:rowOff>
    </xdr:from>
    <xdr:to>
      <xdr:col>2</xdr:col>
      <xdr:colOff>1162050</xdr:colOff>
      <xdr:row>24</xdr:row>
      <xdr:rowOff>1314450</xdr:rowOff>
    </xdr:to>
    <xdr:sp macro="" textlink="">
      <xdr:nvSpPr>
        <xdr:cNvPr id="93" name="Rectangle 92">
          <a:hlinkClick xmlns:r="http://schemas.openxmlformats.org/officeDocument/2006/relationships" r:id="rId3"/>
          <a:extLst>
            <a:ext uri="{FF2B5EF4-FFF2-40B4-BE49-F238E27FC236}">
              <a16:creationId xmlns:a16="http://schemas.microsoft.com/office/drawing/2014/main" id="{00000000-0008-0000-0500-00005D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26</xdr:row>
      <xdr:rowOff>1155700</xdr:rowOff>
    </xdr:from>
    <xdr:to>
      <xdr:col>2</xdr:col>
      <xdr:colOff>1162050</xdr:colOff>
      <xdr:row>26</xdr:row>
      <xdr:rowOff>1314450</xdr:rowOff>
    </xdr:to>
    <xdr:sp macro="" textlink="">
      <xdr:nvSpPr>
        <xdr:cNvPr id="94" name="Rectangle 93">
          <a:hlinkClick xmlns:r="http://schemas.openxmlformats.org/officeDocument/2006/relationships" r:id="rId3"/>
          <a:extLst>
            <a:ext uri="{FF2B5EF4-FFF2-40B4-BE49-F238E27FC236}">
              <a16:creationId xmlns:a16="http://schemas.microsoft.com/office/drawing/2014/main" id="{00000000-0008-0000-0500-00005E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27</xdr:row>
      <xdr:rowOff>1155700</xdr:rowOff>
    </xdr:from>
    <xdr:to>
      <xdr:col>2</xdr:col>
      <xdr:colOff>1162050</xdr:colOff>
      <xdr:row>27</xdr:row>
      <xdr:rowOff>1314450</xdr:rowOff>
    </xdr:to>
    <xdr:sp macro="" textlink="">
      <xdr:nvSpPr>
        <xdr:cNvPr id="97" name="Rectangle 96">
          <a:hlinkClick xmlns:r="http://schemas.openxmlformats.org/officeDocument/2006/relationships" r:id="rId3"/>
          <a:extLst>
            <a:ext uri="{FF2B5EF4-FFF2-40B4-BE49-F238E27FC236}">
              <a16:creationId xmlns:a16="http://schemas.microsoft.com/office/drawing/2014/main" id="{00000000-0008-0000-0500-000061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28</xdr:row>
      <xdr:rowOff>1155700</xdr:rowOff>
    </xdr:from>
    <xdr:to>
      <xdr:col>2</xdr:col>
      <xdr:colOff>1162050</xdr:colOff>
      <xdr:row>28</xdr:row>
      <xdr:rowOff>1314450</xdr:rowOff>
    </xdr:to>
    <xdr:sp macro="" textlink="">
      <xdr:nvSpPr>
        <xdr:cNvPr id="98" name="Rectangle 97">
          <a:hlinkClick xmlns:r="http://schemas.openxmlformats.org/officeDocument/2006/relationships" r:id="rId3"/>
          <a:extLst>
            <a:ext uri="{FF2B5EF4-FFF2-40B4-BE49-F238E27FC236}">
              <a16:creationId xmlns:a16="http://schemas.microsoft.com/office/drawing/2014/main" id="{00000000-0008-0000-0500-000062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29</xdr:row>
      <xdr:rowOff>1155700</xdr:rowOff>
    </xdr:from>
    <xdr:to>
      <xdr:col>2</xdr:col>
      <xdr:colOff>1162050</xdr:colOff>
      <xdr:row>29</xdr:row>
      <xdr:rowOff>1314450</xdr:rowOff>
    </xdr:to>
    <xdr:sp macro="" textlink="">
      <xdr:nvSpPr>
        <xdr:cNvPr id="99" name="Rectangle 98">
          <a:hlinkClick xmlns:r="http://schemas.openxmlformats.org/officeDocument/2006/relationships" r:id="rId3"/>
          <a:extLst>
            <a:ext uri="{FF2B5EF4-FFF2-40B4-BE49-F238E27FC236}">
              <a16:creationId xmlns:a16="http://schemas.microsoft.com/office/drawing/2014/main" id="{00000000-0008-0000-0500-000063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30</xdr:row>
      <xdr:rowOff>1155700</xdr:rowOff>
    </xdr:from>
    <xdr:to>
      <xdr:col>2</xdr:col>
      <xdr:colOff>1162050</xdr:colOff>
      <xdr:row>30</xdr:row>
      <xdr:rowOff>1314450</xdr:rowOff>
    </xdr:to>
    <xdr:sp macro="" textlink="">
      <xdr:nvSpPr>
        <xdr:cNvPr id="100" name="Rectangle 99">
          <a:hlinkClick xmlns:r="http://schemas.openxmlformats.org/officeDocument/2006/relationships" r:id="rId3"/>
          <a:extLst>
            <a:ext uri="{FF2B5EF4-FFF2-40B4-BE49-F238E27FC236}">
              <a16:creationId xmlns:a16="http://schemas.microsoft.com/office/drawing/2014/main" id="{00000000-0008-0000-0500-000064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31</xdr:row>
      <xdr:rowOff>1155700</xdr:rowOff>
    </xdr:from>
    <xdr:to>
      <xdr:col>2</xdr:col>
      <xdr:colOff>1162050</xdr:colOff>
      <xdr:row>31</xdr:row>
      <xdr:rowOff>1314450</xdr:rowOff>
    </xdr:to>
    <xdr:sp macro="" textlink="">
      <xdr:nvSpPr>
        <xdr:cNvPr id="101" name="Rectangle 100">
          <a:hlinkClick xmlns:r="http://schemas.openxmlformats.org/officeDocument/2006/relationships" r:id="rId3"/>
          <a:extLst>
            <a:ext uri="{FF2B5EF4-FFF2-40B4-BE49-F238E27FC236}">
              <a16:creationId xmlns:a16="http://schemas.microsoft.com/office/drawing/2014/main" id="{00000000-0008-0000-0500-000065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32</xdr:row>
      <xdr:rowOff>1155700</xdr:rowOff>
    </xdr:from>
    <xdr:to>
      <xdr:col>2</xdr:col>
      <xdr:colOff>1162050</xdr:colOff>
      <xdr:row>32</xdr:row>
      <xdr:rowOff>1314450</xdr:rowOff>
    </xdr:to>
    <xdr:sp macro="" textlink="">
      <xdr:nvSpPr>
        <xdr:cNvPr id="102" name="Rectangle 101">
          <a:hlinkClick xmlns:r="http://schemas.openxmlformats.org/officeDocument/2006/relationships" r:id="rId3"/>
          <a:extLst>
            <a:ext uri="{FF2B5EF4-FFF2-40B4-BE49-F238E27FC236}">
              <a16:creationId xmlns:a16="http://schemas.microsoft.com/office/drawing/2014/main" id="{00000000-0008-0000-0500-000066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34</xdr:row>
      <xdr:rowOff>1155700</xdr:rowOff>
    </xdr:from>
    <xdr:to>
      <xdr:col>2</xdr:col>
      <xdr:colOff>1162050</xdr:colOff>
      <xdr:row>34</xdr:row>
      <xdr:rowOff>1314450</xdr:rowOff>
    </xdr:to>
    <xdr:sp macro="" textlink="">
      <xdr:nvSpPr>
        <xdr:cNvPr id="103" name="Rectangle 102">
          <a:hlinkClick xmlns:r="http://schemas.openxmlformats.org/officeDocument/2006/relationships" r:id="rId3"/>
          <a:extLst>
            <a:ext uri="{FF2B5EF4-FFF2-40B4-BE49-F238E27FC236}">
              <a16:creationId xmlns:a16="http://schemas.microsoft.com/office/drawing/2014/main" id="{00000000-0008-0000-0500-000067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36</xdr:row>
      <xdr:rowOff>1155700</xdr:rowOff>
    </xdr:from>
    <xdr:to>
      <xdr:col>2</xdr:col>
      <xdr:colOff>1162050</xdr:colOff>
      <xdr:row>36</xdr:row>
      <xdr:rowOff>1314450</xdr:rowOff>
    </xdr:to>
    <xdr:sp macro="" textlink="">
      <xdr:nvSpPr>
        <xdr:cNvPr id="104" name="Rectangle 103">
          <a:hlinkClick xmlns:r="http://schemas.openxmlformats.org/officeDocument/2006/relationships" r:id="rId3"/>
          <a:extLst>
            <a:ext uri="{FF2B5EF4-FFF2-40B4-BE49-F238E27FC236}">
              <a16:creationId xmlns:a16="http://schemas.microsoft.com/office/drawing/2014/main" id="{00000000-0008-0000-0500-000068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38</xdr:row>
      <xdr:rowOff>1155700</xdr:rowOff>
    </xdr:from>
    <xdr:to>
      <xdr:col>2</xdr:col>
      <xdr:colOff>1162050</xdr:colOff>
      <xdr:row>38</xdr:row>
      <xdr:rowOff>1314450</xdr:rowOff>
    </xdr:to>
    <xdr:sp macro="" textlink="">
      <xdr:nvSpPr>
        <xdr:cNvPr id="105" name="Rectangle 104">
          <a:hlinkClick xmlns:r="http://schemas.openxmlformats.org/officeDocument/2006/relationships" r:id="rId3"/>
          <a:extLst>
            <a:ext uri="{FF2B5EF4-FFF2-40B4-BE49-F238E27FC236}">
              <a16:creationId xmlns:a16="http://schemas.microsoft.com/office/drawing/2014/main" id="{00000000-0008-0000-0500-000069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39</xdr:row>
      <xdr:rowOff>1155700</xdr:rowOff>
    </xdr:from>
    <xdr:to>
      <xdr:col>2</xdr:col>
      <xdr:colOff>1162050</xdr:colOff>
      <xdr:row>39</xdr:row>
      <xdr:rowOff>1314450</xdr:rowOff>
    </xdr:to>
    <xdr:sp macro="" textlink="">
      <xdr:nvSpPr>
        <xdr:cNvPr id="106" name="Rectangle 105">
          <a:hlinkClick xmlns:r="http://schemas.openxmlformats.org/officeDocument/2006/relationships" r:id="rId3"/>
          <a:extLst>
            <a:ext uri="{FF2B5EF4-FFF2-40B4-BE49-F238E27FC236}">
              <a16:creationId xmlns:a16="http://schemas.microsoft.com/office/drawing/2014/main" id="{00000000-0008-0000-0500-00006A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40</xdr:row>
      <xdr:rowOff>1155700</xdr:rowOff>
    </xdr:from>
    <xdr:to>
      <xdr:col>2</xdr:col>
      <xdr:colOff>1162050</xdr:colOff>
      <xdr:row>40</xdr:row>
      <xdr:rowOff>1314450</xdr:rowOff>
    </xdr:to>
    <xdr:sp macro="" textlink="">
      <xdr:nvSpPr>
        <xdr:cNvPr id="107" name="Rectangle 106">
          <a:hlinkClick xmlns:r="http://schemas.openxmlformats.org/officeDocument/2006/relationships" r:id="rId3"/>
          <a:extLst>
            <a:ext uri="{FF2B5EF4-FFF2-40B4-BE49-F238E27FC236}">
              <a16:creationId xmlns:a16="http://schemas.microsoft.com/office/drawing/2014/main" id="{00000000-0008-0000-0500-00006B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41</xdr:row>
      <xdr:rowOff>1155700</xdr:rowOff>
    </xdr:from>
    <xdr:to>
      <xdr:col>2</xdr:col>
      <xdr:colOff>1162050</xdr:colOff>
      <xdr:row>41</xdr:row>
      <xdr:rowOff>1314450</xdr:rowOff>
    </xdr:to>
    <xdr:sp macro="" textlink="">
      <xdr:nvSpPr>
        <xdr:cNvPr id="108" name="Rectangle 107">
          <a:hlinkClick xmlns:r="http://schemas.openxmlformats.org/officeDocument/2006/relationships" r:id="rId3"/>
          <a:extLst>
            <a:ext uri="{FF2B5EF4-FFF2-40B4-BE49-F238E27FC236}">
              <a16:creationId xmlns:a16="http://schemas.microsoft.com/office/drawing/2014/main" id="{00000000-0008-0000-0500-00006C000000}"/>
            </a:ext>
          </a:extLst>
        </xdr:cNvPr>
        <xdr:cNvSpPr/>
      </xdr:nvSpPr>
      <xdr:spPr>
        <a:xfrm>
          <a:off x="4332288" y="30064075"/>
          <a:ext cx="387350" cy="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47</xdr:row>
      <xdr:rowOff>996950</xdr:rowOff>
    </xdr:from>
    <xdr:to>
      <xdr:col>2</xdr:col>
      <xdr:colOff>1574800</xdr:colOff>
      <xdr:row>47</xdr:row>
      <xdr:rowOff>1111250</xdr:rowOff>
    </xdr:to>
    <xdr:sp macro="" textlink="">
      <xdr:nvSpPr>
        <xdr:cNvPr id="111" name="Rectangle 110">
          <a:hlinkClick xmlns:r="http://schemas.openxmlformats.org/officeDocument/2006/relationships" r:id="rId4"/>
          <a:extLst>
            <a:ext uri="{FF2B5EF4-FFF2-40B4-BE49-F238E27FC236}">
              <a16:creationId xmlns:a16="http://schemas.microsoft.com/office/drawing/2014/main" id="{00000000-0008-0000-0500-00006F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48</xdr:row>
      <xdr:rowOff>996950</xdr:rowOff>
    </xdr:from>
    <xdr:to>
      <xdr:col>2</xdr:col>
      <xdr:colOff>1574800</xdr:colOff>
      <xdr:row>48</xdr:row>
      <xdr:rowOff>1111250</xdr:rowOff>
    </xdr:to>
    <xdr:sp macro="" textlink="">
      <xdr:nvSpPr>
        <xdr:cNvPr id="113" name="Rectangle 112">
          <a:hlinkClick xmlns:r="http://schemas.openxmlformats.org/officeDocument/2006/relationships" r:id="rId4"/>
          <a:extLst>
            <a:ext uri="{FF2B5EF4-FFF2-40B4-BE49-F238E27FC236}">
              <a16:creationId xmlns:a16="http://schemas.microsoft.com/office/drawing/2014/main" id="{00000000-0008-0000-0500-000071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49</xdr:row>
      <xdr:rowOff>996950</xdr:rowOff>
    </xdr:from>
    <xdr:to>
      <xdr:col>2</xdr:col>
      <xdr:colOff>1574800</xdr:colOff>
      <xdr:row>49</xdr:row>
      <xdr:rowOff>1111250</xdr:rowOff>
    </xdr:to>
    <xdr:sp macro="" textlink="">
      <xdr:nvSpPr>
        <xdr:cNvPr id="114" name="Rectangle 113">
          <a:hlinkClick xmlns:r="http://schemas.openxmlformats.org/officeDocument/2006/relationships" r:id="rId4"/>
          <a:extLst>
            <a:ext uri="{FF2B5EF4-FFF2-40B4-BE49-F238E27FC236}">
              <a16:creationId xmlns:a16="http://schemas.microsoft.com/office/drawing/2014/main" id="{00000000-0008-0000-0500-000072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51</xdr:row>
      <xdr:rowOff>996950</xdr:rowOff>
    </xdr:from>
    <xdr:to>
      <xdr:col>2</xdr:col>
      <xdr:colOff>1574800</xdr:colOff>
      <xdr:row>51</xdr:row>
      <xdr:rowOff>1111250</xdr:rowOff>
    </xdr:to>
    <xdr:sp macro="" textlink="">
      <xdr:nvSpPr>
        <xdr:cNvPr id="115" name="Rectangle 114">
          <a:hlinkClick xmlns:r="http://schemas.openxmlformats.org/officeDocument/2006/relationships" r:id="rId4"/>
          <a:extLst>
            <a:ext uri="{FF2B5EF4-FFF2-40B4-BE49-F238E27FC236}">
              <a16:creationId xmlns:a16="http://schemas.microsoft.com/office/drawing/2014/main" id="{00000000-0008-0000-0500-000073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52</xdr:row>
      <xdr:rowOff>996950</xdr:rowOff>
    </xdr:from>
    <xdr:to>
      <xdr:col>2</xdr:col>
      <xdr:colOff>1574800</xdr:colOff>
      <xdr:row>52</xdr:row>
      <xdr:rowOff>1111250</xdr:rowOff>
    </xdr:to>
    <xdr:sp macro="" textlink="">
      <xdr:nvSpPr>
        <xdr:cNvPr id="116" name="Rectangle 115">
          <a:hlinkClick xmlns:r="http://schemas.openxmlformats.org/officeDocument/2006/relationships" r:id="rId4"/>
          <a:extLst>
            <a:ext uri="{FF2B5EF4-FFF2-40B4-BE49-F238E27FC236}">
              <a16:creationId xmlns:a16="http://schemas.microsoft.com/office/drawing/2014/main" id="{00000000-0008-0000-0500-000074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53</xdr:row>
      <xdr:rowOff>996950</xdr:rowOff>
    </xdr:from>
    <xdr:to>
      <xdr:col>2</xdr:col>
      <xdr:colOff>1574800</xdr:colOff>
      <xdr:row>53</xdr:row>
      <xdr:rowOff>1111250</xdr:rowOff>
    </xdr:to>
    <xdr:sp macro="" textlink="">
      <xdr:nvSpPr>
        <xdr:cNvPr id="117" name="Rectangle 116">
          <a:hlinkClick xmlns:r="http://schemas.openxmlformats.org/officeDocument/2006/relationships" r:id="rId4"/>
          <a:extLst>
            <a:ext uri="{FF2B5EF4-FFF2-40B4-BE49-F238E27FC236}">
              <a16:creationId xmlns:a16="http://schemas.microsoft.com/office/drawing/2014/main" id="{00000000-0008-0000-0500-000075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54</xdr:row>
      <xdr:rowOff>996950</xdr:rowOff>
    </xdr:from>
    <xdr:to>
      <xdr:col>2</xdr:col>
      <xdr:colOff>1574800</xdr:colOff>
      <xdr:row>54</xdr:row>
      <xdr:rowOff>1111250</xdr:rowOff>
    </xdr:to>
    <xdr:sp macro="" textlink="">
      <xdr:nvSpPr>
        <xdr:cNvPr id="118" name="Rectangle 117">
          <a:hlinkClick xmlns:r="http://schemas.openxmlformats.org/officeDocument/2006/relationships" r:id="rId4"/>
          <a:extLst>
            <a:ext uri="{FF2B5EF4-FFF2-40B4-BE49-F238E27FC236}">
              <a16:creationId xmlns:a16="http://schemas.microsoft.com/office/drawing/2014/main" id="{00000000-0008-0000-0500-000076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55</xdr:row>
      <xdr:rowOff>996950</xdr:rowOff>
    </xdr:from>
    <xdr:to>
      <xdr:col>2</xdr:col>
      <xdr:colOff>1574800</xdr:colOff>
      <xdr:row>55</xdr:row>
      <xdr:rowOff>1111250</xdr:rowOff>
    </xdr:to>
    <xdr:sp macro="" textlink="">
      <xdr:nvSpPr>
        <xdr:cNvPr id="119" name="Rectangle 118">
          <a:hlinkClick xmlns:r="http://schemas.openxmlformats.org/officeDocument/2006/relationships" r:id="rId4"/>
          <a:extLst>
            <a:ext uri="{FF2B5EF4-FFF2-40B4-BE49-F238E27FC236}">
              <a16:creationId xmlns:a16="http://schemas.microsoft.com/office/drawing/2014/main" id="{00000000-0008-0000-0500-000077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56</xdr:row>
      <xdr:rowOff>996950</xdr:rowOff>
    </xdr:from>
    <xdr:to>
      <xdr:col>2</xdr:col>
      <xdr:colOff>1574800</xdr:colOff>
      <xdr:row>56</xdr:row>
      <xdr:rowOff>1111250</xdr:rowOff>
    </xdr:to>
    <xdr:sp macro="" textlink="">
      <xdr:nvSpPr>
        <xdr:cNvPr id="120" name="Rectangle 119">
          <a:hlinkClick xmlns:r="http://schemas.openxmlformats.org/officeDocument/2006/relationships" r:id="rId4"/>
          <a:extLst>
            <a:ext uri="{FF2B5EF4-FFF2-40B4-BE49-F238E27FC236}">
              <a16:creationId xmlns:a16="http://schemas.microsoft.com/office/drawing/2014/main" id="{00000000-0008-0000-0500-000078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58</xdr:row>
      <xdr:rowOff>0</xdr:rowOff>
    </xdr:from>
    <xdr:to>
      <xdr:col>2</xdr:col>
      <xdr:colOff>1574800</xdr:colOff>
      <xdr:row>58</xdr:row>
      <xdr:rowOff>0</xdr:rowOff>
    </xdr:to>
    <xdr:sp macro="" textlink="">
      <xdr:nvSpPr>
        <xdr:cNvPr id="121" name="Rectangle 120">
          <a:hlinkClick xmlns:r="http://schemas.openxmlformats.org/officeDocument/2006/relationships" r:id="rId4"/>
          <a:extLst>
            <a:ext uri="{FF2B5EF4-FFF2-40B4-BE49-F238E27FC236}">
              <a16:creationId xmlns:a16="http://schemas.microsoft.com/office/drawing/2014/main" id="{00000000-0008-0000-0500-000079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58</xdr:row>
      <xdr:rowOff>0</xdr:rowOff>
    </xdr:from>
    <xdr:to>
      <xdr:col>2</xdr:col>
      <xdr:colOff>1574800</xdr:colOff>
      <xdr:row>58</xdr:row>
      <xdr:rowOff>0</xdr:rowOff>
    </xdr:to>
    <xdr:sp macro="" textlink="">
      <xdr:nvSpPr>
        <xdr:cNvPr id="122" name="Rectangle 121">
          <a:hlinkClick xmlns:r="http://schemas.openxmlformats.org/officeDocument/2006/relationships" r:id="rId4"/>
          <a:extLst>
            <a:ext uri="{FF2B5EF4-FFF2-40B4-BE49-F238E27FC236}">
              <a16:creationId xmlns:a16="http://schemas.microsoft.com/office/drawing/2014/main" id="{00000000-0008-0000-0500-00007A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58</xdr:row>
      <xdr:rowOff>996950</xdr:rowOff>
    </xdr:from>
    <xdr:to>
      <xdr:col>2</xdr:col>
      <xdr:colOff>1574800</xdr:colOff>
      <xdr:row>58</xdr:row>
      <xdr:rowOff>1111250</xdr:rowOff>
    </xdr:to>
    <xdr:sp macro="" textlink="">
      <xdr:nvSpPr>
        <xdr:cNvPr id="123" name="Rectangle 122">
          <a:hlinkClick xmlns:r="http://schemas.openxmlformats.org/officeDocument/2006/relationships" r:id="rId4"/>
          <a:extLst>
            <a:ext uri="{FF2B5EF4-FFF2-40B4-BE49-F238E27FC236}">
              <a16:creationId xmlns:a16="http://schemas.microsoft.com/office/drawing/2014/main" id="{00000000-0008-0000-0500-00007B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60</xdr:row>
      <xdr:rowOff>996950</xdr:rowOff>
    </xdr:from>
    <xdr:to>
      <xdr:col>2</xdr:col>
      <xdr:colOff>1574800</xdr:colOff>
      <xdr:row>60</xdr:row>
      <xdr:rowOff>1111250</xdr:rowOff>
    </xdr:to>
    <xdr:sp macro="" textlink="">
      <xdr:nvSpPr>
        <xdr:cNvPr id="124" name="Rectangle 123">
          <a:hlinkClick xmlns:r="http://schemas.openxmlformats.org/officeDocument/2006/relationships" r:id="rId4"/>
          <a:extLst>
            <a:ext uri="{FF2B5EF4-FFF2-40B4-BE49-F238E27FC236}">
              <a16:creationId xmlns:a16="http://schemas.microsoft.com/office/drawing/2014/main" id="{00000000-0008-0000-0500-00007C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61</xdr:row>
      <xdr:rowOff>996950</xdr:rowOff>
    </xdr:from>
    <xdr:to>
      <xdr:col>2</xdr:col>
      <xdr:colOff>1574800</xdr:colOff>
      <xdr:row>61</xdr:row>
      <xdr:rowOff>1111250</xdr:rowOff>
    </xdr:to>
    <xdr:sp macro="" textlink="">
      <xdr:nvSpPr>
        <xdr:cNvPr id="125" name="Rectangle 124">
          <a:hlinkClick xmlns:r="http://schemas.openxmlformats.org/officeDocument/2006/relationships" r:id="rId4"/>
          <a:extLst>
            <a:ext uri="{FF2B5EF4-FFF2-40B4-BE49-F238E27FC236}">
              <a16:creationId xmlns:a16="http://schemas.microsoft.com/office/drawing/2014/main" id="{00000000-0008-0000-0500-00007D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62</xdr:row>
      <xdr:rowOff>996950</xdr:rowOff>
    </xdr:from>
    <xdr:to>
      <xdr:col>2</xdr:col>
      <xdr:colOff>1574800</xdr:colOff>
      <xdr:row>62</xdr:row>
      <xdr:rowOff>1111250</xdr:rowOff>
    </xdr:to>
    <xdr:sp macro="" textlink="">
      <xdr:nvSpPr>
        <xdr:cNvPr id="126" name="Rectangle 125">
          <a:hlinkClick xmlns:r="http://schemas.openxmlformats.org/officeDocument/2006/relationships" r:id="rId4"/>
          <a:extLst>
            <a:ext uri="{FF2B5EF4-FFF2-40B4-BE49-F238E27FC236}">
              <a16:creationId xmlns:a16="http://schemas.microsoft.com/office/drawing/2014/main" id="{00000000-0008-0000-0500-00007E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63</xdr:row>
      <xdr:rowOff>996950</xdr:rowOff>
    </xdr:from>
    <xdr:to>
      <xdr:col>2</xdr:col>
      <xdr:colOff>1574800</xdr:colOff>
      <xdr:row>63</xdr:row>
      <xdr:rowOff>1111250</xdr:rowOff>
    </xdr:to>
    <xdr:sp macro="" textlink="">
      <xdr:nvSpPr>
        <xdr:cNvPr id="127" name="Rectangle 126">
          <a:hlinkClick xmlns:r="http://schemas.openxmlformats.org/officeDocument/2006/relationships" r:id="rId4"/>
          <a:extLst>
            <a:ext uri="{FF2B5EF4-FFF2-40B4-BE49-F238E27FC236}">
              <a16:creationId xmlns:a16="http://schemas.microsoft.com/office/drawing/2014/main" id="{00000000-0008-0000-0500-00007F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64</xdr:row>
      <xdr:rowOff>996950</xdr:rowOff>
    </xdr:from>
    <xdr:to>
      <xdr:col>2</xdr:col>
      <xdr:colOff>1574800</xdr:colOff>
      <xdr:row>64</xdr:row>
      <xdr:rowOff>1111250</xdr:rowOff>
    </xdr:to>
    <xdr:sp macro="" textlink="">
      <xdr:nvSpPr>
        <xdr:cNvPr id="128" name="Rectangle 127">
          <a:hlinkClick xmlns:r="http://schemas.openxmlformats.org/officeDocument/2006/relationships" r:id="rId4"/>
          <a:extLst>
            <a:ext uri="{FF2B5EF4-FFF2-40B4-BE49-F238E27FC236}">
              <a16:creationId xmlns:a16="http://schemas.microsoft.com/office/drawing/2014/main" id="{00000000-0008-0000-0500-000080000000}"/>
            </a:ext>
          </a:extLst>
        </xdr:cNvPr>
        <xdr:cNvSpPr/>
      </xdr:nvSpPr>
      <xdr:spPr>
        <a:xfrm>
          <a:off x="4402138" y="55622825"/>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17</xdr:row>
      <xdr:rowOff>1155700</xdr:rowOff>
    </xdr:from>
    <xdr:to>
      <xdr:col>2</xdr:col>
      <xdr:colOff>1162050</xdr:colOff>
      <xdr:row>17</xdr:row>
      <xdr:rowOff>1314450</xdr:rowOff>
    </xdr:to>
    <xdr:sp macro="" textlink="">
      <xdr:nvSpPr>
        <xdr:cNvPr id="132" name="Rectangle 131">
          <a:hlinkClick xmlns:r="http://schemas.openxmlformats.org/officeDocument/2006/relationships" r:id="rId3"/>
          <a:extLst>
            <a:ext uri="{FF2B5EF4-FFF2-40B4-BE49-F238E27FC236}">
              <a16:creationId xmlns:a16="http://schemas.microsoft.com/office/drawing/2014/main" id="{00000000-0008-0000-0500-000084000000}"/>
            </a:ext>
          </a:extLst>
        </xdr:cNvPr>
        <xdr:cNvSpPr/>
      </xdr:nvSpPr>
      <xdr:spPr>
        <a:xfrm>
          <a:off x="4332288" y="17543463"/>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1333500</xdr:colOff>
      <xdr:row>17</xdr:row>
      <xdr:rowOff>1187450</xdr:rowOff>
    </xdr:from>
    <xdr:to>
      <xdr:col>2</xdr:col>
      <xdr:colOff>1720850</xdr:colOff>
      <xdr:row>17</xdr:row>
      <xdr:rowOff>1339850</xdr:rowOff>
    </xdr:to>
    <xdr:sp macro="" textlink="">
      <xdr:nvSpPr>
        <xdr:cNvPr id="133" name="Rectangle 132">
          <a:hlinkClick xmlns:r="http://schemas.openxmlformats.org/officeDocument/2006/relationships" r:id="rId6"/>
          <a:extLst>
            <a:ext uri="{FF2B5EF4-FFF2-40B4-BE49-F238E27FC236}">
              <a16:creationId xmlns:a16="http://schemas.microsoft.com/office/drawing/2014/main" id="{00000000-0008-0000-0500-000085000000}"/>
            </a:ext>
          </a:extLst>
        </xdr:cNvPr>
        <xdr:cNvSpPr/>
      </xdr:nvSpPr>
      <xdr:spPr>
        <a:xfrm>
          <a:off x="4891088" y="17575213"/>
          <a:ext cx="387350"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17</xdr:row>
      <xdr:rowOff>2330450</xdr:rowOff>
    </xdr:from>
    <xdr:to>
      <xdr:col>2</xdr:col>
      <xdr:colOff>3644900</xdr:colOff>
      <xdr:row>17</xdr:row>
      <xdr:rowOff>2495550</xdr:rowOff>
    </xdr:to>
    <xdr:sp macro="" textlink="">
      <xdr:nvSpPr>
        <xdr:cNvPr id="134" name="Rectangle 133">
          <a:hlinkClick xmlns:r="http://schemas.openxmlformats.org/officeDocument/2006/relationships" r:id="rId7"/>
          <a:extLst>
            <a:ext uri="{FF2B5EF4-FFF2-40B4-BE49-F238E27FC236}">
              <a16:creationId xmlns:a16="http://schemas.microsoft.com/office/drawing/2014/main" id="{00000000-0008-0000-0500-000086000000}"/>
            </a:ext>
          </a:extLst>
        </xdr:cNvPr>
        <xdr:cNvSpPr/>
      </xdr:nvSpPr>
      <xdr:spPr>
        <a:xfrm>
          <a:off x="6237288" y="18718213"/>
          <a:ext cx="96520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2679700</xdr:colOff>
      <xdr:row>16</xdr:row>
      <xdr:rowOff>2330450</xdr:rowOff>
    </xdr:from>
    <xdr:to>
      <xdr:col>2</xdr:col>
      <xdr:colOff>3644900</xdr:colOff>
      <xdr:row>16</xdr:row>
      <xdr:rowOff>2495550</xdr:rowOff>
    </xdr:to>
    <xdr:sp macro="" textlink="">
      <xdr:nvSpPr>
        <xdr:cNvPr id="135" name="Rectangle 134">
          <a:hlinkClick xmlns:r="http://schemas.openxmlformats.org/officeDocument/2006/relationships" r:id="rId7"/>
          <a:extLst>
            <a:ext uri="{FF2B5EF4-FFF2-40B4-BE49-F238E27FC236}">
              <a16:creationId xmlns:a16="http://schemas.microsoft.com/office/drawing/2014/main" id="{00000000-0008-0000-0500-000087000000}"/>
            </a:ext>
          </a:extLst>
        </xdr:cNvPr>
        <xdr:cNvSpPr/>
      </xdr:nvSpPr>
      <xdr:spPr>
        <a:xfrm>
          <a:off x="6237288" y="16389350"/>
          <a:ext cx="9652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12</xdr:row>
      <xdr:rowOff>1758950</xdr:rowOff>
    </xdr:from>
    <xdr:to>
      <xdr:col>2</xdr:col>
      <xdr:colOff>984250</xdr:colOff>
      <xdr:row>12</xdr:row>
      <xdr:rowOff>1911350</xdr:rowOff>
    </xdr:to>
    <xdr:sp macro="" textlink="">
      <xdr:nvSpPr>
        <xdr:cNvPr id="92" name="Rectangle 91">
          <a:hlinkClick xmlns:r="http://schemas.openxmlformats.org/officeDocument/2006/relationships" r:id="rId2"/>
          <a:extLst>
            <a:ext uri="{FF2B5EF4-FFF2-40B4-BE49-F238E27FC236}">
              <a16:creationId xmlns:a16="http://schemas.microsoft.com/office/drawing/2014/main" id="{710C6BFB-4C78-4E01-B2F3-92E423AA02CD}"/>
            </a:ext>
          </a:extLst>
        </xdr:cNvPr>
        <xdr:cNvSpPr/>
      </xdr:nvSpPr>
      <xdr:spPr>
        <a:xfrm>
          <a:off x="3795486" y="9106807"/>
          <a:ext cx="495300" cy="15240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2019300</xdr:colOff>
      <xdr:row>12</xdr:row>
      <xdr:rowOff>831850</xdr:rowOff>
    </xdr:from>
    <xdr:to>
      <xdr:col>2</xdr:col>
      <xdr:colOff>3060700</xdr:colOff>
      <xdr:row>12</xdr:row>
      <xdr:rowOff>914400</xdr:rowOff>
    </xdr:to>
    <xdr:sp macro="" textlink="">
      <xdr:nvSpPr>
        <xdr:cNvPr id="95" name="Rectangle 94">
          <a:hlinkClick xmlns:r="http://schemas.openxmlformats.org/officeDocument/2006/relationships" r:id="rId5"/>
          <a:extLst>
            <a:ext uri="{FF2B5EF4-FFF2-40B4-BE49-F238E27FC236}">
              <a16:creationId xmlns:a16="http://schemas.microsoft.com/office/drawing/2014/main" id="{5D95F55D-15CC-47D0-845A-D7BCE752FA9F}"/>
            </a:ext>
          </a:extLst>
        </xdr:cNvPr>
        <xdr:cNvSpPr/>
      </xdr:nvSpPr>
      <xdr:spPr>
        <a:xfrm>
          <a:off x="5325836" y="8179707"/>
          <a:ext cx="1041400" cy="82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1289050</xdr:colOff>
      <xdr:row>12</xdr:row>
      <xdr:rowOff>825500</xdr:rowOff>
    </xdr:from>
    <xdr:to>
      <xdr:col>2</xdr:col>
      <xdr:colOff>1695450</xdr:colOff>
      <xdr:row>12</xdr:row>
      <xdr:rowOff>914400</xdr:rowOff>
    </xdr:to>
    <xdr:sp macro="" textlink="">
      <xdr:nvSpPr>
        <xdr:cNvPr id="96" name="Rectangle 95">
          <a:hlinkClick xmlns:r="http://schemas.openxmlformats.org/officeDocument/2006/relationships" r:id="rId8"/>
          <a:extLst>
            <a:ext uri="{FF2B5EF4-FFF2-40B4-BE49-F238E27FC236}">
              <a16:creationId xmlns:a16="http://schemas.microsoft.com/office/drawing/2014/main" id="{183ECA6E-9C69-40F6-ABAE-96C780BD3C1C}"/>
            </a:ext>
          </a:extLst>
        </xdr:cNvPr>
        <xdr:cNvSpPr/>
      </xdr:nvSpPr>
      <xdr:spPr>
        <a:xfrm>
          <a:off x="4595586" y="8173357"/>
          <a:ext cx="406400" cy="88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59</xdr:row>
      <xdr:rowOff>996950</xdr:rowOff>
    </xdr:from>
    <xdr:to>
      <xdr:col>2</xdr:col>
      <xdr:colOff>1574800</xdr:colOff>
      <xdr:row>59</xdr:row>
      <xdr:rowOff>1111250</xdr:rowOff>
    </xdr:to>
    <xdr:sp macro="" textlink="">
      <xdr:nvSpPr>
        <xdr:cNvPr id="109" name="Rectangle 108">
          <a:hlinkClick xmlns:r="http://schemas.openxmlformats.org/officeDocument/2006/relationships" r:id="rId4"/>
          <a:extLst>
            <a:ext uri="{FF2B5EF4-FFF2-40B4-BE49-F238E27FC236}">
              <a16:creationId xmlns:a16="http://schemas.microsoft.com/office/drawing/2014/main" id="{C2C124F8-78CB-4179-8034-BBE55E017F84}"/>
            </a:ext>
          </a:extLst>
        </xdr:cNvPr>
        <xdr:cNvSpPr/>
      </xdr:nvSpPr>
      <xdr:spPr>
        <a:xfrm>
          <a:off x="4151086" y="51139271"/>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34</xdr:row>
      <xdr:rowOff>1155700</xdr:rowOff>
    </xdr:from>
    <xdr:to>
      <xdr:col>2</xdr:col>
      <xdr:colOff>1162050</xdr:colOff>
      <xdr:row>34</xdr:row>
      <xdr:rowOff>1314450</xdr:rowOff>
    </xdr:to>
    <xdr:sp macro="" textlink="">
      <xdr:nvSpPr>
        <xdr:cNvPr id="110" name="Rectangle 109">
          <a:hlinkClick xmlns:r="http://schemas.openxmlformats.org/officeDocument/2006/relationships" r:id="rId3"/>
          <a:extLst>
            <a:ext uri="{FF2B5EF4-FFF2-40B4-BE49-F238E27FC236}">
              <a16:creationId xmlns:a16="http://schemas.microsoft.com/office/drawing/2014/main" id="{5CAF2A2F-EA53-4780-A28E-2CE8613D0A9E}"/>
            </a:ext>
          </a:extLst>
        </xdr:cNvPr>
        <xdr:cNvSpPr/>
      </xdr:nvSpPr>
      <xdr:spPr>
        <a:xfrm>
          <a:off x="4091641" y="32570271"/>
          <a:ext cx="3873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57</xdr:row>
      <xdr:rowOff>996950</xdr:rowOff>
    </xdr:from>
    <xdr:to>
      <xdr:col>2</xdr:col>
      <xdr:colOff>1574800</xdr:colOff>
      <xdr:row>57</xdr:row>
      <xdr:rowOff>1111250</xdr:rowOff>
    </xdr:to>
    <xdr:sp macro="" textlink="">
      <xdr:nvSpPr>
        <xdr:cNvPr id="112" name="Rectangle 111">
          <a:hlinkClick xmlns:r="http://schemas.openxmlformats.org/officeDocument/2006/relationships" r:id="rId4"/>
          <a:extLst>
            <a:ext uri="{FF2B5EF4-FFF2-40B4-BE49-F238E27FC236}">
              <a16:creationId xmlns:a16="http://schemas.microsoft.com/office/drawing/2014/main" id="{870B6A75-2BC7-42AA-AD6D-167BE86B4486}"/>
            </a:ext>
          </a:extLst>
        </xdr:cNvPr>
        <xdr:cNvSpPr/>
      </xdr:nvSpPr>
      <xdr:spPr>
        <a:xfrm>
          <a:off x="4161491" y="51785371"/>
          <a:ext cx="7302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844550</xdr:colOff>
      <xdr:row>50</xdr:row>
      <xdr:rowOff>996950</xdr:rowOff>
    </xdr:from>
    <xdr:to>
      <xdr:col>2</xdr:col>
      <xdr:colOff>1574800</xdr:colOff>
      <xdr:row>50</xdr:row>
      <xdr:rowOff>1111250</xdr:rowOff>
    </xdr:to>
    <xdr:sp macro="" textlink="">
      <xdr:nvSpPr>
        <xdr:cNvPr id="7" name="Rectangle 6">
          <a:hlinkClick xmlns:r="http://schemas.openxmlformats.org/officeDocument/2006/relationships" r:id="rId4"/>
          <a:extLst>
            <a:ext uri="{FF2B5EF4-FFF2-40B4-BE49-F238E27FC236}">
              <a16:creationId xmlns:a16="http://schemas.microsoft.com/office/drawing/2014/main" id="{C86A442D-5EFE-4C5B-99E7-46A39B38A0A1}"/>
            </a:ext>
          </a:extLst>
        </xdr:cNvPr>
        <xdr:cNvSpPr/>
      </xdr:nvSpPr>
      <xdr:spPr>
        <a:xfrm>
          <a:off x="4159250" y="62090300"/>
          <a:ext cx="730250" cy="1143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25</xdr:row>
      <xdr:rowOff>1155700</xdr:rowOff>
    </xdr:from>
    <xdr:to>
      <xdr:col>2</xdr:col>
      <xdr:colOff>1162050</xdr:colOff>
      <xdr:row>25</xdr:row>
      <xdr:rowOff>1314450</xdr:rowOff>
    </xdr:to>
    <xdr:sp macro="" textlink="">
      <xdr:nvSpPr>
        <xdr:cNvPr id="8" name="Rectangle 7">
          <a:hlinkClick xmlns:r="http://schemas.openxmlformats.org/officeDocument/2006/relationships" r:id="rId3"/>
          <a:extLst>
            <a:ext uri="{FF2B5EF4-FFF2-40B4-BE49-F238E27FC236}">
              <a16:creationId xmlns:a16="http://schemas.microsoft.com/office/drawing/2014/main" id="{515FF670-F669-48D2-BE32-38566CD37642}"/>
            </a:ext>
          </a:extLst>
        </xdr:cNvPr>
        <xdr:cNvSpPr/>
      </xdr:nvSpPr>
      <xdr:spPr>
        <a:xfrm>
          <a:off x="4089400" y="33112075"/>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488950</xdr:colOff>
      <xdr:row>13</xdr:row>
      <xdr:rowOff>1758950</xdr:rowOff>
    </xdr:from>
    <xdr:to>
      <xdr:col>2</xdr:col>
      <xdr:colOff>984250</xdr:colOff>
      <xdr:row>13</xdr:row>
      <xdr:rowOff>1911350</xdr:rowOff>
    </xdr:to>
    <xdr:sp macro="" textlink="">
      <xdr:nvSpPr>
        <xdr:cNvPr id="9" name="Rectangle 8">
          <a:hlinkClick xmlns:r="http://schemas.openxmlformats.org/officeDocument/2006/relationships" r:id="rId2"/>
          <a:extLst>
            <a:ext uri="{FF2B5EF4-FFF2-40B4-BE49-F238E27FC236}">
              <a16:creationId xmlns:a16="http://schemas.microsoft.com/office/drawing/2014/main" id="{984AFF02-CB09-42CD-9822-F6BDA08E686A}"/>
            </a:ext>
          </a:extLst>
        </xdr:cNvPr>
        <xdr:cNvSpPr/>
      </xdr:nvSpPr>
      <xdr:spPr>
        <a:xfrm>
          <a:off x="3803650" y="14798675"/>
          <a:ext cx="495300" cy="0"/>
        </a:xfrm>
        <a:prstGeom prst="rect">
          <a:avLst/>
        </a:prstGeom>
        <a:solidFill>
          <a:sysClr val="window" lastClr="FFFFFF">
            <a:alpha val="0"/>
          </a:sys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2019300</xdr:colOff>
      <xdr:row>13</xdr:row>
      <xdr:rowOff>831850</xdr:rowOff>
    </xdr:from>
    <xdr:to>
      <xdr:col>2</xdr:col>
      <xdr:colOff>3060700</xdr:colOff>
      <xdr:row>13</xdr:row>
      <xdr:rowOff>914400</xdr:rowOff>
    </xdr:to>
    <xdr:sp macro="" textlink="">
      <xdr:nvSpPr>
        <xdr:cNvPr id="10" name="Rectangle 9">
          <a:hlinkClick xmlns:r="http://schemas.openxmlformats.org/officeDocument/2006/relationships" r:id="rId5"/>
          <a:extLst>
            <a:ext uri="{FF2B5EF4-FFF2-40B4-BE49-F238E27FC236}">
              <a16:creationId xmlns:a16="http://schemas.microsoft.com/office/drawing/2014/main" id="{60D009B2-5E1E-429D-90DD-AEACE5CDA4B0}"/>
            </a:ext>
          </a:extLst>
        </xdr:cNvPr>
        <xdr:cNvSpPr/>
      </xdr:nvSpPr>
      <xdr:spPr>
        <a:xfrm>
          <a:off x="5334000" y="14547850"/>
          <a:ext cx="1041400" cy="82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1289050</xdr:colOff>
      <xdr:row>13</xdr:row>
      <xdr:rowOff>825500</xdr:rowOff>
    </xdr:from>
    <xdr:to>
      <xdr:col>2</xdr:col>
      <xdr:colOff>1695450</xdr:colOff>
      <xdr:row>13</xdr:row>
      <xdr:rowOff>914400</xdr:rowOff>
    </xdr:to>
    <xdr:sp macro="" textlink="">
      <xdr:nvSpPr>
        <xdr:cNvPr id="12" name="Rectangle 11">
          <a:hlinkClick xmlns:r="http://schemas.openxmlformats.org/officeDocument/2006/relationships" r:id="rId8"/>
          <a:extLst>
            <a:ext uri="{FF2B5EF4-FFF2-40B4-BE49-F238E27FC236}">
              <a16:creationId xmlns:a16="http://schemas.microsoft.com/office/drawing/2014/main" id="{CD8411DA-5F1F-41E0-ACF4-258A9EE0F18A}"/>
            </a:ext>
          </a:extLst>
        </xdr:cNvPr>
        <xdr:cNvSpPr/>
      </xdr:nvSpPr>
      <xdr:spPr>
        <a:xfrm>
          <a:off x="4603750" y="14541500"/>
          <a:ext cx="406400" cy="88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774700</xdr:colOff>
      <xdr:row>37</xdr:row>
      <xdr:rowOff>1155700</xdr:rowOff>
    </xdr:from>
    <xdr:to>
      <xdr:col>2</xdr:col>
      <xdr:colOff>1162050</xdr:colOff>
      <xdr:row>37</xdr:row>
      <xdr:rowOff>1314450</xdr:rowOff>
    </xdr:to>
    <xdr:sp macro="" textlink="">
      <xdr:nvSpPr>
        <xdr:cNvPr id="14" name="Rectangle 13">
          <a:hlinkClick xmlns:r="http://schemas.openxmlformats.org/officeDocument/2006/relationships" r:id="rId3"/>
          <a:extLst>
            <a:ext uri="{FF2B5EF4-FFF2-40B4-BE49-F238E27FC236}">
              <a16:creationId xmlns:a16="http://schemas.microsoft.com/office/drawing/2014/main" id="{B73BEEAD-2388-4240-9B5F-6D1E4F6B2AAE}"/>
            </a:ext>
          </a:extLst>
        </xdr:cNvPr>
        <xdr:cNvSpPr/>
      </xdr:nvSpPr>
      <xdr:spPr>
        <a:xfrm>
          <a:off x="4089400" y="52609750"/>
          <a:ext cx="387350" cy="158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4817FC2-082D-4940-A0FF-37F1FF31DE6A}" name="Table6" displayName="Table6" ref="S2:S4" headerRowCount="0" totalsRowShown="0" headerRowDxfId="281" dataDxfId="280">
  <tableColumns count="1">
    <tableColumn id="1" xr3:uid="{D497E272-BD13-435A-81CC-AF95351ED041}" name="Column1" headerRowDxfId="279" dataDxfId="27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F082329-EE13-4D07-BE44-EBE54D005BBC}" name="tblNo" displayName="tblNo" ref="R187" headerRowCount="0" insertRow="1" totalsRowShown="0" headerRowDxfId="277" dataDxfId="276">
  <tableColumns count="1">
    <tableColumn id="1" xr3:uid="{1B1E2B16-A274-4AD6-AFA5-F2970B96C053}" name="Column1" headerRowDxfId="275" dataDxfId="27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raglobal.org/"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VK987"/>
  <sheetViews>
    <sheetView topLeftCell="A15" zoomScaleNormal="100" workbookViewId="0">
      <selection activeCell="B1" sqref="B1"/>
    </sheetView>
  </sheetViews>
  <sheetFormatPr defaultColWidth="0" defaultRowHeight="15.75" zeroHeight="1" x14ac:dyDescent="0.3"/>
  <cols>
    <col min="1" max="1" width="3.7109375" style="23" customWidth="1"/>
    <col min="2" max="2" width="13.140625" style="27" customWidth="1"/>
    <col min="3" max="3" width="46.7109375" style="27" customWidth="1"/>
    <col min="4" max="4" width="82.28515625" style="23" customWidth="1"/>
    <col min="5" max="5" width="15.140625" style="23" customWidth="1"/>
    <col min="6" max="8" width="15.140625" style="23" hidden="1" customWidth="1"/>
    <col min="9" max="255" width="15.140625" style="23" hidden="1"/>
    <col min="256" max="256" width="3.7109375" style="23" hidden="1"/>
    <col min="257" max="257" width="13.140625" style="23" hidden="1"/>
    <col min="258" max="258" width="17" style="23" hidden="1"/>
    <col min="259" max="259" width="120.7109375" style="23" hidden="1"/>
    <col min="260" max="511" width="15.140625" style="23" hidden="1"/>
    <col min="512" max="512" width="3.7109375" style="23" hidden="1"/>
    <col min="513" max="513" width="13.140625" style="23" hidden="1"/>
    <col min="514" max="514" width="17" style="23" hidden="1"/>
    <col min="515" max="515" width="120.7109375" style="23" hidden="1"/>
    <col min="516" max="767" width="15.140625" style="23" hidden="1"/>
    <col min="768" max="768" width="3.7109375" style="23" hidden="1"/>
    <col min="769" max="769" width="13.140625" style="23" hidden="1"/>
    <col min="770" max="770" width="17" style="23" hidden="1"/>
    <col min="771" max="771" width="120.7109375" style="23" hidden="1"/>
    <col min="772" max="1023" width="15.140625" style="23" hidden="1"/>
    <col min="1024" max="1024" width="3.7109375" style="23" hidden="1"/>
    <col min="1025" max="1025" width="13.140625" style="23" hidden="1"/>
    <col min="1026" max="1026" width="17" style="23" hidden="1"/>
    <col min="1027" max="1027" width="120.7109375" style="23" hidden="1"/>
    <col min="1028" max="1279" width="15.140625" style="23" hidden="1"/>
    <col min="1280" max="1280" width="3.7109375" style="23" hidden="1"/>
    <col min="1281" max="1281" width="13.140625" style="23" hidden="1"/>
    <col min="1282" max="1282" width="17" style="23" hidden="1"/>
    <col min="1283" max="1283" width="120.7109375" style="23" hidden="1"/>
    <col min="1284" max="1535" width="15.140625" style="23" hidden="1"/>
    <col min="1536" max="1536" width="3.7109375" style="23" hidden="1"/>
    <col min="1537" max="1537" width="13.140625" style="23" hidden="1"/>
    <col min="1538" max="1538" width="17" style="23" hidden="1"/>
    <col min="1539" max="1539" width="120.7109375" style="23" hidden="1"/>
    <col min="1540" max="1791" width="15.140625" style="23" hidden="1"/>
    <col min="1792" max="1792" width="3.7109375" style="23" hidden="1"/>
    <col min="1793" max="1793" width="13.140625" style="23" hidden="1"/>
    <col min="1794" max="1794" width="17" style="23" hidden="1"/>
    <col min="1795" max="1795" width="120.7109375" style="23" hidden="1"/>
    <col min="1796" max="2047" width="15.140625" style="23" hidden="1"/>
    <col min="2048" max="2048" width="3.7109375" style="23" hidden="1"/>
    <col min="2049" max="2049" width="13.140625" style="23" hidden="1"/>
    <col min="2050" max="2050" width="17" style="23" hidden="1"/>
    <col min="2051" max="2051" width="120.7109375" style="23" hidden="1"/>
    <col min="2052" max="2303" width="15.140625" style="23" hidden="1"/>
    <col min="2304" max="2304" width="3.7109375" style="23" hidden="1"/>
    <col min="2305" max="2305" width="13.140625" style="23" hidden="1"/>
    <col min="2306" max="2306" width="17" style="23" hidden="1"/>
    <col min="2307" max="2307" width="120.7109375" style="23" hidden="1"/>
    <col min="2308" max="2559" width="15.140625" style="23" hidden="1"/>
    <col min="2560" max="2560" width="3.7109375" style="23" hidden="1"/>
    <col min="2561" max="2561" width="13.140625" style="23" hidden="1"/>
    <col min="2562" max="2562" width="17" style="23" hidden="1"/>
    <col min="2563" max="2563" width="120.7109375" style="23" hidden="1"/>
    <col min="2564" max="2815" width="15.140625" style="23" hidden="1"/>
    <col min="2816" max="2816" width="3.7109375" style="23" hidden="1"/>
    <col min="2817" max="2817" width="13.140625" style="23" hidden="1"/>
    <col min="2818" max="2818" width="17" style="23" hidden="1"/>
    <col min="2819" max="2819" width="120.7109375" style="23" hidden="1"/>
    <col min="2820" max="3071" width="15.140625" style="23" hidden="1"/>
    <col min="3072" max="3072" width="3.7109375" style="23" hidden="1"/>
    <col min="3073" max="3073" width="13.140625" style="23" hidden="1"/>
    <col min="3074" max="3074" width="17" style="23" hidden="1"/>
    <col min="3075" max="3075" width="120.7109375" style="23" hidden="1"/>
    <col min="3076" max="3327" width="15.140625" style="23" hidden="1"/>
    <col min="3328" max="3328" width="3.7109375" style="23" hidden="1"/>
    <col min="3329" max="3329" width="13.140625" style="23" hidden="1"/>
    <col min="3330" max="3330" width="17" style="23" hidden="1"/>
    <col min="3331" max="3331" width="120.7109375" style="23" hidden="1"/>
    <col min="3332" max="3583" width="15.140625" style="23" hidden="1"/>
    <col min="3584" max="3584" width="3.7109375" style="23" hidden="1"/>
    <col min="3585" max="3585" width="13.140625" style="23" hidden="1"/>
    <col min="3586" max="3586" width="17" style="23" hidden="1"/>
    <col min="3587" max="3587" width="120.7109375" style="23" hidden="1"/>
    <col min="3588" max="3839" width="15.140625" style="23" hidden="1"/>
    <col min="3840" max="3840" width="3.7109375" style="23" hidden="1"/>
    <col min="3841" max="3841" width="13.140625" style="23" hidden="1"/>
    <col min="3842" max="3842" width="17" style="23" hidden="1"/>
    <col min="3843" max="3843" width="120.7109375" style="23" hidden="1"/>
    <col min="3844" max="4095" width="15.140625" style="23" hidden="1"/>
    <col min="4096" max="4096" width="3.7109375" style="23" hidden="1"/>
    <col min="4097" max="4097" width="13.140625" style="23" hidden="1"/>
    <col min="4098" max="4098" width="17" style="23" hidden="1"/>
    <col min="4099" max="4099" width="120.7109375" style="23" hidden="1"/>
    <col min="4100" max="4351" width="15.140625" style="23" hidden="1"/>
    <col min="4352" max="4352" width="3.7109375" style="23" hidden="1"/>
    <col min="4353" max="4353" width="13.140625" style="23" hidden="1"/>
    <col min="4354" max="4354" width="17" style="23" hidden="1"/>
    <col min="4355" max="4355" width="120.7109375" style="23" hidden="1"/>
    <col min="4356" max="4607" width="15.140625" style="23" hidden="1"/>
    <col min="4608" max="4608" width="3.7109375" style="23" hidden="1"/>
    <col min="4609" max="4609" width="13.140625" style="23" hidden="1"/>
    <col min="4610" max="4610" width="17" style="23" hidden="1"/>
    <col min="4611" max="4611" width="120.7109375" style="23" hidden="1"/>
    <col min="4612" max="4863" width="15.140625" style="23" hidden="1"/>
    <col min="4864" max="4864" width="3.7109375" style="23" hidden="1"/>
    <col min="4865" max="4865" width="13.140625" style="23" hidden="1"/>
    <col min="4866" max="4866" width="17" style="23" hidden="1"/>
    <col min="4867" max="4867" width="120.7109375" style="23" hidden="1"/>
    <col min="4868" max="5119" width="15.140625" style="23" hidden="1"/>
    <col min="5120" max="5120" width="3.7109375" style="23" hidden="1"/>
    <col min="5121" max="5121" width="13.140625" style="23" hidden="1"/>
    <col min="5122" max="5122" width="17" style="23" hidden="1"/>
    <col min="5123" max="5123" width="120.7109375" style="23" hidden="1"/>
    <col min="5124" max="5375" width="15.140625" style="23" hidden="1"/>
    <col min="5376" max="5376" width="3.7109375" style="23" hidden="1"/>
    <col min="5377" max="5377" width="13.140625" style="23" hidden="1"/>
    <col min="5378" max="5378" width="17" style="23" hidden="1"/>
    <col min="5379" max="5379" width="120.7109375" style="23" hidden="1"/>
    <col min="5380" max="5631" width="15.140625" style="23" hidden="1"/>
    <col min="5632" max="5632" width="3.7109375" style="23" hidden="1"/>
    <col min="5633" max="5633" width="13.140625" style="23" hidden="1"/>
    <col min="5634" max="5634" width="17" style="23" hidden="1"/>
    <col min="5635" max="5635" width="120.7109375" style="23" hidden="1"/>
    <col min="5636" max="5887" width="15.140625" style="23" hidden="1"/>
    <col min="5888" max="5888" width="3.7109375" style="23" hidden="1"/>
    <col min="5889" max="5889" width="13.140625" style="23" hidden="1"/>
    <col min="5890" max="5890" width="17" style="23" hidden="1"/>
    <col min="5891" max="5891" width="120.7109375" style="23" hidden="1"/>
    <col min="5892" max="6143" width="15.140625" style="23" hidden="1"/>
    <col min="6144" max="6144" width="3.7109375" style="23" hidden="1"/>
    <col min="6145" max="6145" width="13.140625" style="23" hidden="1"/>
    <col min="6146" max="6146" width="17" style="23" hidden="1"/>
    <col min="6147" max="6147" width="120.7109375" style="23" hidden="1"/>
    <col min="6148" max="6399" width="15.140625" style="23" hidden="1"/>
    <col min="6400" max="6400" width="3.7109375" style="23" hidden="1"/>
    <col min="6401" max="6401" width="13.140625" style="23" hidden="1"/>
    <col min="6402" max="6402" width="17" style="23" hidden="1"/>
    <col min="6403" max="6403" width="120.7109375" style="23" hidden="1"/>
    <col min="6404" max="6655" width="15.140625" style="23" hidden="1"/>
    <col min="6656" max="6656" width="3.7109375" style="23" hidden="1"/>
    <col min="6657" max="6657" width="13.140625" style="23" hidden="1"/>
    <col min="6658" max="6658" width="17" style="23" hidden="1"/>
    <col min="6659" max="6659" width="120.7109375" style="23" hidden="1"/>
    <col min="6660" max="6911" width="15.140625" style="23" hidden="1"/>
    <col min="6912" max="6912" width="3.7109375" style="23" hidden="1"/>
    <col min="6913" max="6913" width="13.140625" style="23" hidden="1"/>
    <col min="6914" max="6914" width="17" style="23" hidden="1"/>
    <col min="6915" max="6915" width="120.7109375" style="23" hidden="1"/>
    <col min="6916" max="7167" width="15.140625" style="23" hidden="1"/>
    <col min="7168" max="7168" width="3.7109375" style="23" hidden="1"/>
    <col min="7169" max="7169" width="13.140625" style="23" hidden="1"/>
    <col min="7170" max="7170" width="17" style="23" hidden="1"/>
    <col min="7171" max="7171" width="120.7109375" style="23" hidden="1"/>
    <col min="7172" max="7423" width="15.140625" style="23" hidden="1"/>
    <col min="7424" max="7424" width="3.7109375" style="23" hidden="1"/>
    <col min="7425" max="7425" width="13.140625" style="23" hidden="1"/>
    <col min="7426" max="7426" width="17" style="23" hidden="1"/>
    <col min="7427" max="7427" width="120.7109375" style="23" hidden="1"/>
    <col min="7428" max="7679" width="15.140625" style="23" hidden="1"/>
    <col min="7680" max="7680" width="3.7109375" style="23" hidden="1"/>
    <col min="7681" max="7681" width="13.140625" style="23" hidden="1"/>
    <col min="7682" max="7682" width="17" style="23" hidden="1"/>
    <col min="7683" max="7683" width="120.7109375" style="23" hidden="1"/>
    <col min="7684" max="7935" width="15.140625" style="23" hidden="1"/>
    <col min="7936" max="7936" width="3.7109375" style="23" hidden="1"/>
    <col min="7937" max="7937" width="13.140625" style="23" hidden="1"/>
    <col min="7938" max="7938" width="17" style="23" hidden="1"/>
    <col min="7939" max="7939" width="120.7109375" style="23" hidden="1"/>
    <col min="7940" max="8191" width="15.140625" style="23" hidden="1"/>
    <col min="8192" max="8192" width="3.7109375" style="23" hidden="1"/>
    <col min="8193" max="8193" width="13.140625" style="23" hidden="1"/>
    <col min="8194" max="8194" width="17" style="23" hidden="1"/>
    <col min="8195" max="8195" width="120.7109375" style="23" hidden="1"/>
    <col min="8196" max="8447" width="15.140625" style="23" hidden="1"/>
    <col min="8448" max="8448" width="3.7109375" style="23" hidden="1"/>
    <col min="8449" max="8449" width="13.140625" style="23" hidden="1"/>
    <col min="8450" max="8450" width="17" style="23" hidden="1"/>
    <col min="8451" max="8451" width="120.7109375" style="23" hidden="1"/>
    <col min="8452" max="8703" width="15.140625" style="23" hidden="1"/>
    <col min="8704" max="8704" width="3.7109375" style="23" hidden="1"/>
    <col min="8705" max="8705" width="13.140625" style="23" hidden="1"/>
    <col min="8706" max="8706" width="17" style="23" hidden="1"/>
    <col min="8707" max="8707" width="120.7109375" style="23" hidden="1"/>
    <col min="8708" max="8959" width="15.140625" style="23" hidden="1"/>
    <col min="8960" max="8960" width="3.7109375" style="23" hidden="1"/>
    <col min="8961" max="8961" width="13.140625" style="23" hidden="1"/>
    <col min="8962" max="8962" width="17" style="23" hidden="1"/>
    <col min="8963" max="8963" width="120.7109375" style="23" hidden="1"/>
    <col min="8964" max="9215" width="15.140625" style="23" hidden="1"/>
    <col min="9216" max="9216" width="3.7109375" style="23" hidden="1"/>
    <col min="9217" max="9217" width="13.140625" style="23" hidden="1"/>
    <col min="9218" max="9218" width="17" style="23" hidden="1"/>
    <col min="9219" max="9219" width="120.7109375" style="23" hidden="1"/>
    <col min="9220" max="9471" width="15.140625" style="23" hidden="1"/>
    <col min="9472" max="9472" width="3.7109375" style="23" hidden="1"/>
    <col min="9473" max="9473" width="13.140625" style="23" hidden="1"/>
    <col min="9474" max="9474" width="17" style="23" hidden="1"/>
    <col min="9475" max="9475" width="120.7109375" style="23" hidden="1"/>
    <col min="9476" max="9727" width="15.140625" style="23" hidden="1"/>
    <col min="9728" max="9728" width="3.7109375" style="23" hidden="1"/>
    <col min="9729" max="9729" width="13.140625" style="23" hidden="1"/>
    <col min="9730" max="9730" width="17" style="23" hidden="1"/>
    <col min="9731" max="9731" width="120.7109375" style="23" hidden="1"/>
    <col min="9732" max="9983" width="15.140625" style="23" hidden="1"/>
    <col min="9984" max="9984" width="3.7109375" style="23" hidden="1"/>
    <col min="9985" max="9985" width="13.140625" style="23" hidden="1"/>
    <col min="9986" max="9986" width="17" style="23" hidden="1"/>
    <col min="9987" max="9987" width="120.7109375" style="23" hidden="1"/>
    <col min="9988" max="10239" width="15.140625" style="23" hidden="1"/>
    <col min="10240" max="10240" width="3.7109375" style="23" hidden="1"/>
    <col min="10241" max="10241" width="13.140625" style="23" hidden="1"/>
    <col min="10242" max="10242" width="17" style="23" hidden="1"/>
    <col min="10243" max="10243" width="120.7109375" style="23" hidden="1"/>
    <col min="10244" max="10495" width="15.140625" style="23" hidden="1"/>
    <col min="10496" max="10496" width="3.7109375" style="23" hidden="1"/>
    <col min="10497" max="10497" width="13.140625" style="23" hidden="1"/>
    <col min="10498" max="10498" width="17" style="23" hidden="1"/>
    <col min="10499" max="10499" width="120.7109375" style="23" hidden="1"/>
    <col min="10500" max="10751" width="15.140625" style="23" hidden="1"/>
    <col min="10752" max="10752" width="3.7109375" style="23" hidden="1"/>
    <col min="10753" max="10753" width="13.140625" style="23" hidden="1"/>
    <col min="10754" max="10754" width="17" style="23" hidden="1"/>
    <col min="10755" max="10755" width="120.7109375" style="23" hidden="1"/>
    <col min="10756" max="11007" width="15.140625" style="23" hidden="1"/>
    <col min="11008" max="11008" width="3.7109375" style="23" hidden="1"/>
    <col min="11009" max="11009" width="13.140625" style="23" hidden="1"/>
    <col min="11010" max="11010" width="17" style="23" hidden="1"/>
    <col min="11011" max="11011" width="120.7109375" style="23" hidden="1"/>
    <col min="11012" max="11263" width="15.140625" style="23" hidden="1"/>
    <col min="11264" max="11264" width="3.7109375" style="23" hidden="1"/>
    <col min="11265" max="11265" width="13.140625" style="23" hidden="1"/>
    <col min="11266" max="11266" width="17" style="23" hidden="1"/>
    <col min="11267" max="11267" width="120.7109375" style="23" hidden="1"/>
    <col min="11268" max="11519" width="15.140625" style="23" hidden="1"/>
    <col min="11520" max="11520" width="3.7109375" style="23" hidden="1"/>
    <col min="11521" max="11521" width="13.140625" style="23" hidden="1"/>
    <col min="11522" max="11522" width="17" style="23" hidden="1"/>
    <col min="11523" max="11523" width="120.7109375" style="23" hidden="1"/>
    <col min="11524" max="11775" width="15.140625" style="23" hidden="1"/>
    <col min="11776" max="11776" width="3.7109375" style="23" hidden="1"/>
    <col min="11777" max="11777" width="13.140625" style="23" hidden="1"/>
    <col min="11778" max="11778" width="17" style="23" hidden="1"/>
    <col min="11779" max="11779" width="120.7109375" style="23" hidden="1"/>
    <col min="11780" max="12031" width="15.140625" style="23" hidden="1"/>
    <col min="12032" max="12032" width="3.7109375" style="23" hidden="1"/>
    <col min="12033" max="12033" width="13.140625" style="23" hidden="1"/>
    <col min="12034" max="12034" width="17" style="23" hidden="1"/>
    <col min="12035" max="12035" width="120.7109375" style="23" hidden="1"/>
    <col min="12036" max="12287" width="15.140625" style="23" hidden="1"/>
    <col min="12288" max="12288" width="3.7109375" style="23" hidden="1"/>
    <col min="12289" max="12289" width="13.140625" style="23" hidden="1"/>
    <col min="12290" max="12290" width="17" style="23" hidden="1"/>
    <col min="12291" max="12291" width="120.7109375" style="23" hidden="1"/>
    <col min="12292" max="12543" width="15.140625" style="23" hidden="1"/>
    <col min="12544" max="12544" width="3.7109375" style="23" hidden="1"/>
    <col min="12545" max="12545" width="13.140625" style="23" hidden="1"/>
    <col min="12546" max="12546" width="17" style="23" hidden="1"/>
    <col min="12547" max="12547" width="120.7109375" style="23" hidden="1"/>
    <col min="12548" max="12799" width="15.140625" style="23" hidden="1"/>
    <col min="12800" max="12800" width="3.7109375" style="23" hidden="1"/>
    <col min="12801" max="12801" width="13.140625" style="23" hidden="1"/>
    <col min="12802" max="12802" width="17" style="23" hidden="1"/>
    <col min="12803" max="12803" width="120.7109375" style="23" hidden="1"/>
    <col min="12804" max="13055" width="15.140625" style="23" hidden="1"/>
    <col min="13056" max="13056" width="3.7109375" style="23" hidden="1"/>
    <col min="13057" max="13057" width="13.140625" style="23" hidden="1"/>
    <col min="13058" max="13058" width="17" style="23" hidden="1"/>
    <col min="13059" max="13059" width="120.7109375" style="23" hidden="1"/>
    <col min="13060" max="13311" width="15.140625" style="23" hidden="1"/>
    <col min="13312" max="13312" width="3.7109375" style="23" hidden="1"/>
    <col min="13313" max="13313" width="13.140625" style="23" hidden="1"/>
    <col min="13314" max="13314" width="17" style="23" hidden="1"/>
    <col min="13315" max="13315" width="120.7109375" style="23" hidden="1"/>
    <col min="13316" max="13567" width="15.140625" style="23" hidden="1"/>
    <col min="13568" max="13568" width="3.7109375" style="23" hidden="1"/>
    <col min="13569" max="13569" width="13.140625" style="23" hidden="1"/>
    <col min="13570" max="13570" width="17" style="23" hidden="1"/>
    <col min="13571" max="13571" width="120.7109375" style="23" hidden="1"/>
    <col min="13572" max="13823" width="15.140625" style="23" hidden="1"/>
    <col min="13824" max="13824" width="3.7109375" style="23" hidden="1"/>
    <col min="13825" max="13825" width="13.140625" style="23" hidden="1"/>
    <col min="13826" max="13826" width="17" style="23" hidden="1"/>
    <col min="13827" max="13827" width="120.7109375" style="23" hidden="1"/>
    <col min="13828" max="14079" width="15.140625" style="23" hidden="1"/>
    <col min="14080" max="14080" width="3.7109375" style="23" hidden="1"/>
    <col min="14081" max="14081" width="13.140625" style="23" hidden="1"/>
    <col min="14082" max="14082" width="17" style="23" hidden="1"/>
    <col min="14083" max="14083" width="120.7109375" style="23" hidden="1"/>
    <col min="14084" max="14335" width="15.140625" style="23" hidden="1"/>
    <col min="14336" max="14336" width="3.7109375" style="23" hidden="1"/>
    <col min="14337" max="14337" width="13.140625" style="23" hidden="1"/>
    <col min="14338" max="14338" width="17" style="23" hidden="1"/>
    <col min="14339" max="14339" width="120.7109375" style="23" hidden="1"/>
    <col min="14340" max="14591" width="15.140625" style="23" hidden="1"/>
    <col min="14592" max="14592" width="3.7109375" style="23" hidden="1"/>
    <col min="14593" max="14593" width="13.140625" style="23" hidden="1"/>
    <col min="14594" max="14594" width="17" style="23" hidden="1"/>
    <col min="14595" max="14595" width="120.7109375" style="23" hidden="1"/>
    <col min="14596" max="14847" width="15.140625" style="23" hidden="1"/>
    <col min="14848" max="14848" width="3.7109375" style="23" hidden="1"/>
    <col min="14849" max="14849" width="13.140625" style="23" hidden="1"/>
    <col min="14850" max="14850" width="17" style="23" hidden="1"/>
    <col min="14851" max="14851" width="120.7109375" style="23" hidden="1"/>
    <col min="14852" max="15103" width="15.140625" style="23" hidden="1"/>
    <col min="15104" max="15104" width="3.7109375" style="23" hidden="1"/>
    <col min="15105" max="15105" width="13.140625" style="23" hidden="1"/>
    <col min="15106" max="15106" width="17" style="23" hidden="1"/>
    <col min="15107" max="15107" width="120.7109375" style="23" hidden="1"/>
    <col min="15108" max="15359" width="15.140625" style="23" hidden="1"/>
    <col min="15360" max="15360" width="3.7109375" style="23" hidden="1"/>
    <col min="15361" max="15361" width="13.140625" style="23" hidden="1"/>
    <col min="15362" max="15362" width="17" style="23" hidden="1"/>
    <col min="15363" max="15363" width="120.7109375" style="23" hidden="1"/>
    <col min="15364" max="15615" width="15.140625" style="23" hidden="1"/>
    <col min="15616" max="15616" width="3.7109375" style="23" hidden="1"/>
    <col min="15617" max="15617" width="13.140625" style="23" hidden="1"/>
    <col min="15618" max="15618" width="17" style="23" hidden="1"/>
    <col min="15619" max="15619" width="120.7109375" style="23" hidden="1"/>
    <col min="15620" max="15871" width="15.140625" style="23" hidden="1"/>
    <col min="15872" max="15872" width="3.7109375" style="23" hidden="1"/>
    <col min="15873" max="15873" width="13.140625" style="23" hidden="1"/>
    <col min="15874" max="15874" width="17" style="23" hidden="1"/>
    <col min="15875" max="15875" width="120.7109375" style="23" hidden="1"/>
    <col min="15876" max="16127" width="15.140625" style="23" hidden="1"/>
    <col min="16128" max="16128" width="3.7109375" style="23" hidden="1"/>
    <col min="16129" max="16129" width="13.140625" style="23" hidden="1"/>
    <col min="16130" max="16130" width="17" style="23" hidden="1"/>
    <col min="16131" max="16131" width="120.7109375" style="23" hidden="1"/>
    <col min="16132" max="16384" width="15.140625" style="23" hidden="1"/>
  </cols>
  <sheetData>
    <row r="1" spans="2:26" x14ac:dyDescent="0.3"/>
    <row r="2" spans="2:26" ht="34.35" customHeight="1" x14ac:dyDescent="0.4">
      <c r="B2" s="75"/>
      <c r="C2" s="75"/>
      <c r="D2" s="76" t="s">
        <v>0</v>
      </c>
      <c r="E2" s="74"/>
    </row>
    <row r="3" spans="2:26" s="20" customFormat="1" ht="30" customHeight="1" x14ac:dyDescent="0.4">
      <c r="B3" s="299"/>
      <c r="C3" s="300"/>
      <c r="D3" s="76" t="s">
        <v>1</v>
      </c>
    </row>
    <row r="4" spans="2:26" s="20" customFormat="1" ht="24" customHeight="1" x14ac:dyDescent="0.25">
      <c r="B4" s="304" t="str">
        <f>IF(Declaration!$I$4="English",Languages!A12,IF(Declaration!$I$4="French",Languages!B12,IF(Declaration!$I$4="Spanish",Languages!C12,IF(Declaration!$I$4="German",Languages!D12,IF(Declaration!$I$4="Chinese",Languages!E12,IF(Declaration!$I$4="Japanese",Languages!F12,IF(Declaration!$I$4="Portugese",Languages!G12)))))))</f>
        <v>Introduction</v>
      </c>
      <c r="C4" s="305"/>
      <c r="D4" s="306"/>
      <c r="E4" s="22"/>
      <c r="F4" s="22"/>
      <c r="G4" s="22"/>
      <c r="H4" s="22"/>
      <c r="I4" s="22"/>
      <c r="J4" s="22"/>
      <c r="K4" s="22"/>
      <c r="L4" s="22"/>
      <c r="M4" s="22"/>
      <c r="N4" s="22"/>
      <c r="O4" s="22"/>
      <c r="P4" s="22"/>
      <c r="Q4" s="22"/>
      <c r="R4" s="22"/>
      <c r="S4" s="22"/>
      <c r="T4" s="22"/>
      <c r="U4" s="22"/>
      <c r="V4" s="22"/>
      <c r="W4" s="22"/>
      <c r="X4" s="22"/>
      <c r="Y4" s="22"/>
      <c r="Z4" s="22"/>
    </row>
    <row r="5" spans="2:26" ht="20.25" customHeight="1" x14ac:dyDescent="0.3">
      <c r="B5" s="316" t="str">
        <f>IF(Declaration!$I$4="English",Languages!A13,IF(Declaration!$I$4="French",Languages!B13,IF(Declaration!$I$4="Spanish",Languages!C13,IF(Declaration!$I$4="German",Languages!D13,IF(Declaration!$I$4="Chinese",Languages!E13,IF(Declaration!$I$4="Japanese",Languages!F13,IF(Declaration!$I$4="Portugese",Languages!G13)))))))</f>
        <v>About the Slavery &amp; Trafficking Risk Template (STRT)</v>
      </c>
      <c r="C5" s="317"/>
      <c r="D5" s="318"/>
      <c r="E5" s="22"/>
    </row>
    <row r="6" spans="2:26" ht="85.5" customHeight="1" x14ac:dyDescent="0.3">
      <c r="B6" s="310" t="str">
        <f>IF(Declaration!$I$4="English",Languages!A14,IF(Declaration!$I$4="French",Languages!B14,IF(Declaration!$I$4="Spanish",Languages!C14,IF(Declaration!$I$4="German",Languages!D14,IF(Declaration!$I$4="Chinese",Languages!E14,IF(Declaration!$I$4="Japanese",Languages!F14,IF(Declaration!$I$4="Portugese",Languages!G14)))))))</f>
        <v>The STRT is a free, open-source template used to support organizations in their anti-slavery, human trafficking and child labour compliance program. Its goal is to serve as the single standard survey for the collection and sharing of slavery, human trafficking and child labour risk and compliance-related data across supply chains. Maintained by a multi-stakeholder development committee, it meets the growing need for a standardized approach to supply chain data exchange.</v>
      </c>
      <c r="C6" s="311"/>
      <c r="D6" s="312"/>
      <c r="E6" s="22"/>
    </row>
    <row r="7" spans="2:26" ht="18.600000000000001" customHeight="1" x14ac:dyDescent="0.3">
      <c r="B7" s="313" t="str">
        <f>IF(Declaration!$I$4="English",Languages!A15,IF(Declaration!$I$4="French",Languages!B15,IF(Declaration!$I$4="Spanish",Languages!C15,IF(Declaration!$I$4="German",Languages!D15,IF(Declaration!$I$4="Chinese",Languages!E15,IF(Declaration!$I$4="Japanese",Languages!F15,IF(Declaration!$I$4="Portugese",Languages!G15)))))))</f>
        <v>Why am I completing the STRT?</v>
      </c>
      <c r="C7" s="314"/>
      <c r="D7" s="315"/>
      <c r="E7" s="22"/>
    </row>
    <row r="8" spans="2:26" x14ac:dyDescent="0.3">
      <c r="B8" s="310" t="str">
        <f>IF(Declaration!$I$4="English",Languages!A16,IF(Declaration!$I$4="French",Languages!B16,IF(Declaration!$I$4="Spanish",Languages!C16,IF(Declaration!$I$4="German",Languages!D16,IF(Declaration!$I$4="Chinese",Languages!E16,IF(Declaration!$I$4="Japanese",Languages!F16,IF(Declaration!$I$4="Portugese",Languages!G16)))))))</f>
        <v>In all likelihood, you are completing the STRT at the request of one or more of your customers.</v>
      </c>
      <c r="C8" s="311"/>
      <c r="D8" s="312"/>
      <c r="E8" s="22"/>
    </row>
    <row r="9" spans="2:26" ht="111.75" customHeight="1" x14ac:dyDescent="0.3">
      <c r="B9" s="310" t="str">
        <f>IF(Declaration!$I$4="English",Languages!A17,IF(Declaration!$I$4="French",Languages!B17,IF(Declaration!$I$4="Spanish",Languages!C17,IF(Declaration!$I$4="German",Languages!D17,IF(Declaration!$I$4="Chinese",Languages!E17,IF(Declaration!$I$4="Japanese",Languages!F17,IF(Declaration!$I$4="Portugese",Languages!G17)))))))</f>
        <v>Organizations, like your customer, are facing increasing regulatory requirements and pressure to address their potential slavery, human trafficking and child labour impacts. They are responding by taking proactive measures to collect data from their suppliers, like you, to better target and prioritize their risk mitigation actions. This form is relevant, whatever your organization's size or location. Even if you are a relatively small organization, or you are located in a jurisdiction with strong laws, you still have an important role to play in identifying, preventing and mitigating modern slavery risk in your operations, supply chain and sector. The UN Guiding Principles explicitly state that the responsibility to respect human rights applies to all businesses, regardless of their size, sector, operational context, ownership and structure."</v>
      </c>
      <c r="C9" s="311"/>
      <c r="D9" s="312"/>
      <c r="E9" s="22"/>
    </row>
    <row r="10" spans="2:26" ht="22.5" customHeight="1" x14ac:dyDescent="0.3">
      <c r="B10" s="313" t="str">
        <f>IF(Declaration!$I$4="English",Languages!A18,IF(Declaration!$I$4="French",Languages!B18,IF(Declaration!$I$4="Spanish",Languages!C18,IF(Declaration!$I$4="German",Languages!D18,IF(Declaration!$I$4="Chinese",Languages!E18,IF(Declaration!$I$4="Japanese",Languages!F18,IF(Declaration!$I$4="Portugese",Languages!G18)))))))</f>
        <v>How does the STRT work?</v>
      </c>
      <c r="C10" s="314"/>
      <c r="D10" s="315"/>
      <c r="E10" s="22"/>
    </row>
    <row r="11" spans="2:26" ht="67.5" customHeight="1" x14ac:dyDescent="0.3">
      <c r="B11" s="310" t="str">
        <f>IF(Declaration!$I$4="English",Languages!A19,IF(Declaration!$I$4="French",Languages!B19,IF(Declaration!$I$4="Spanish",Languages!C19,IF(Declaration!$I$4="German",Languages!D19,IF(Declaration!$I$4="Chinese",Languages!E19,IF(Declaration!$I$4="Japanese",Languages!F19,IF(Declaration!$I$4="Portugese",Languages!G19)))))))</f>
        <v>The STRT facilitates easy and efficient data exchange throughout supply chains. It enables suppliers to share data on their practices, policies and procedures with their customers. It also enables organizations, like your customers, to satisfy their internal (and increasingly legally-mandated) due diligence commitments. If you would like to submit a comment about the STRT to the development committee, please email info@sraglobal.org.</v>
      </c>
      <c r="C11" s="311"/>
      <c r="D11" s="312"/>
      <c r="E11" s="22"/>
    </row>
    <row r="12" spans="2:26" ht="22.5" customHeight="1" x14ac:dyDescent="0.3">
      <c r="B12" s="313" t="str">
        <f>IF(Declaration!$I$4="English",Languages!A20,IF(Declaration!$I$4="French",Languages!B18,IF(Declaration!$I$4="Spanish",Languages!C18,IF(Declaration!$I$4="German",Languages!D18,IF(Declaration!$I$4="Chinese",Languages!E18,IF(Declaration!$I$4="Japanese",Languages!F18,IF(Declaration!$I$4="Portugese",Languages!G18)))))))</f>
        <v>What regulations and reporting frameworks does the STRT support?</v>
      </c>
      <c r="C12" s="314"/>
      <c r="D12" s="315"/>
      <c r="E12" s="22"/>
    </row>
    <row r="13" spans="2:26" s="144" customFormat="1" ht="375" customHeight="1" x14ac:dyDescent="0.3">
      <c r="B13" s="310" t="str">
        <f>IF(Declaration!$I$4="English",Languages!A21,IF(Declaration!$I$4="French",Languages!B21,IF(Declaration!$I$4="Spanish",Languages!C21,IF(Declaration!$I$4="German",Languages!D21,IF(Declaration!$I$4="Chinese",Languages!E21,IF(Declaration!$I$4="Japanese",Languages!F21,IF(Declaration!$I$4="Portugese",Languages!G21)))))))</f>
        <v>The STRT supports organizations, like your customers, with their compliance efforts under all major supply chain related slavery, human trafficking and child labour regulations, such as 
- The US Federal Acquisition Regulation (FAR) final rule on Combating Trafficking in Persons (52.222-50)
- The UK Modern Slavery Act (Section 54 - Transparency in Supply Chains)
- The California Transparency in Supply Chains Act (SB657)
- The EU Non-Financial Reporting Directive
- French Loi relative au devoir de vigilance des societes meres et des entreprises doneuses d'ordre (Loi 2017-399)
- Countering America's Adversaries Through Sanctions Act (CAATSA)
- The Australia Modern Slavery Act (No. 153, 2018)
- Section 307 of the US Tariff Act and related regional-specific Acts
- Canada Customs Tariff Act (No. 9897.00.00)
- Lieferkettensorgfaltspflichtengesetz (German Act on Corporate Due Diligence Obligations in Supply Chains)
- Åpenhetsloven (Norwegian Transparency Act)
- Article 964 of the Swiss Code of Obligations (Obligationenrecht) (Swiss Conflict Minerals and Child Labor Due Diligence Ordinance)
- Canada's Fighting Against Forced Labour and Child Labour in Supply Chains Act
- Mexico's Forced Labour Regulation
It also helps organizations make disclosures regarding internationally-accepted forced labour and child labour indicators linked to sustainability reporting frameworks such as the European Sustainability Reporting Standards (ESRS), Global Reporting Initiative (GRI) and Sustainability Accounting Standards Board (SASB).</v>
      </c>
      <c r="C13" s="311"/>
      <c r="D13" s="312"/>
      <c r="E13" s="145"/>
    </row>
    <row r="14" spans="2:26" s="20" customFormat="1" ht="24" customHeight="1" x14ac:dyDescent="0.25">
      <c r="B14" s="304" t="str">
        <f>IF(Declaration!$I$4="English",Languages!A22,IF(Declaration!$I$4="French",Languages!B22,IF(Declaration!$I$4="Spanish",Languages!C22,IF(Declaration!$I$4="German",Languages!D22,IF(Declaration!$I$4="Chinese",Languages!E22,IF(Declaration!$I$4="Japanese",Languages!F22,IF(Declaration!$I$4="Portugese",Languages!G22)))))))</f>
        <v>Declaration Tab</v>
      </c>
      <c r="C14" s="305"/>
      <c r="D14" s="306"/>
      <c r="E14" s="22"/>
      <c r="F14" s="22"/>
      <c r="G14" s="22"/>
      <c r="H14" s="22"/>
      <c r="I14" s="22"/>
      <c r="J14" s="22"/>
      <c r="K14" s="22"/>
      <c r="L14" s="22"/>
      <c r="M14" s="22"/>
      <c r="N14" s="22"/>
      <c r="O14" s="22"/>
      <c r="P14" s="22"/>
      <c r="Q14" s="22"/>
      <c r="R14" s="22"/>
      <c r="S14" s="22"/>
      <c r="T14" s="22"/>
      <c r="U14" s="22"/>
      <c r="V14" s="22"/>
      <c r="W14" s="22"/>
      <c r="X14" s="22"/>
      <c r="Y14" s="22"/>
      <c r="Z14" s="22"/>
    </row>
    <row r="15" spans="2:26" s="20" customFormat="1" ht="309" customHeight="1" x14ac:dyDescent="0.25">
      <c r="B15" s="307" t="str">
        <f>IF(Declaration!$I$4="English",Languages!A23,IF(Declaration!$I$4="French",Languages!B23,IF(Declaration!$I$4="Spanish",Languages!C23,IF(Declaration!$I$4="German",Languages!D23,IF(Declaration!$I$4="Chinese",Languages!E23,IF(Declaration!$I$4="Japanese",Languages!F23,IF(Declaration!$I$4="Portugese",Languages!G23)))))))</f>
        <v>This tab contains the STRT survey questions that you must complete and submit to your customer, and identifies the required supporting documentation to be submitted along with the STRT.
The 'goods of potential concern' identifies the goods covered by this declaration. This selection applies to the goods-specific questions in the STRT. The goods listed are goods that are known to be produced by child labor or forced labor in violation of international standards according to the US Department of Labor's Bureau of International Labor Affairs (ILAB). Your organization's product(s) may not contain any of these goods. The 'goods of potential concern' is normally defined for you by your customer. Your customer may have made this selection based on the most prevalent high-risk goods in their supply chain and/or the focus of their traceability efforts. Your customer may have asked you to declare good(s) that are not contained within your organization's product(s). In later questions in the STRT, you will have the opportunity to declare whether your organization's product(s) contain the good(s) under consideration. The 'goods of potential concern' can cover between zero and five goods. For more than five goods, please disclose using a second STRT. Service providers and other users can select N/A for this section of the Declaration if none of the goods apply to them and their customer has not provided alternative instructions.
The 'topics scope' identifies the topics covered by this declaration. This selection applies to the topics-specific questions in the STRT. The 'topics scope' is normally defined for you by your customer. Your customer may have made this selection based on the focus of its compliance program. 
The 'regulatory scope' identifies whether all applicable regulations are covered by this declaration. This selection impacts questions 9 and 10 in the STRT. The 'regulatory scope' is normally defined for you by your customer. Your customer may have made this selection based on the focus of its compliance program.</v>
      </c>
      <c r="C15" s="308"/>
      <c r="D15" s="309"/>
      <c r="E15" s="22"/>
      <c r="F15" s="22"/>
      <c r="G15" s="22"/>
      <c r="H15" s="22"/>
      <c r="I15" s="22"/>
      <c r="J15" s="22"/>
      <c r="K15" s="22"/>
      <c r="L15" s="22"/>
      <c r="M15" s="22"/>
      <c r="N15" s="22"/>
      <c r="O15" s="22"/>
      <c r="P15" s="22"/>
      <c r="Q15" s="22"/>
      <c r="R15" s="22"/>
      <c r="S15" s="22"/>
      <c r="T15" s="22"/>
      <c r="U15" s="22"/>
      <c r="V15" s="22"/>
      <c r="W15" s="22"/>
      <c r="X15" s="22"/>
      <c r="Y15" s="22"/>
      <c r="Z15" s="22"/>
    </row>
    <row r="16" spans="2:26" s="20" customFormat="1" ht="24" customHeight="1" x14ac:dyDescent="0.25">
      <c r="B16" s="293" t="str">
        <f>IF(Declaration!$I$4="English",Languages!A24,IF(Declaration!$I$4="French",Languages!B24,IF(Declaration!$I$4="Spanish",Languages!C24,IF(Declaration!$I$4="German",Languages!D24,IF(Declaration!$I$4="Chinese",Languages!E24,IF(Declaration!$I$4="Japanese",Languages!F24,IF(Declaration!$I$4="Portugese",Languages!G24)))))))</f>
        <v>Countries Tab</v>
      </c>
      <c r="C16" s="294"/>
      <c r="D16" s="295"/>
      <c r="E16" s="22"/>
      <c r="F16" s="22"/>
      <c r="G16" s="22"/>
      <c r="H16" s="22"/>
      <c r="I16" s="22"/>
      <c r="J16" s="22"/>
      <c r="K16" s="22"/>
      <c r="L16" s="22"/>
      <c r="M16" s="22"/>
      <c r="N16" s="22"/>
      <c r="O16" s="22"/>
      <c r="P16" s="22"/>
      <c r="Q16" s="22"/>
      <c r="R16" s="22"/>
      <c r="S16" s="22"/>
      <c r="T16" s="22"/>
      <c r="U16" s="22"/>
      <c r="V16" s="22"/>
      <c r="W16" s="22"/>
      <c r="X16" s="22"/>
      <c r="Y16" s="22"/>
      <c r="Z16" s="22"/>
    </row>
    <row r="17" spans="2:26" ht="32.85" customHeight="1" x14ac:dyDescent="0.3">
      <c r="B17" s="296" t="str">
        <f>IF(Declaration!$I$4="English",Languages!A25,IF(Declaration!$I$4="French",Languages!B25,IF(Declaration!$I$4="Spanish",Languages!C25,IF(Declaration!$I$4="German",Languages!D25,IF(Declaration!$I$4="Chinese",Languages!E25,IF(Declaration!$I$4="Japanese",Languages!F25,IF(Declaration!$I$4="Portugese",Languages!G25)))))))</f>
        <v>Use this tab to select your organization’s countries/jurisdictions of operation as required by Question 1.</v>
      </c>
      <c r="C17" s="297"/>
      <c r="D17" s="298"/>
      <c r="E17" s="22"/>
    </row>
    <row r="18" spans="2:26" s="20" customFormat="1" ht="24" customHeight="1" x14ac:dyDescent="0.25">
      <c r="B18" s="301" t="str">
        <f>IF(Declaration!$I$4="English",Languages!A28,IF(Declaration!$I$4="French",Languages!B28,IF(Declaration!$I$4="Spanish",Languages!C28,IF(Declaration!$I$4="German",Languages!D28,IF(Declaration!$I$4="Chinese",Languages!E28,IF(Declaration!$I$4="Japanese",Languages!F28,IF(Declaration!$I$4="Portugese",Languages!G28)))))))</f>
        <v>Sectors Tab</v>
      </c>
      <c r="C18" s="302"/>
      <c r="D18" s="303"/>
      <c r="E18" s="22"/>
      <c r="F18" s="22"/>
      <c r="G18" s="22"/>
      <c r="H18" s="22"/>
      <c r="I18" s="22"/>
      <c r="J18" s="22"/>
      <c r="K18" s="22"/>
      <c r="L18" s="22"/>
      <c r="M18" s="22"/>
      <c r="N18" s="22"/>
      <c r="O18" s="22"/>
      <c r="P18" s="22"/>
      <c r="Q18" s="22"/>
      <c r="R18" s="22"/>
      <c r="S18" s="22"/>
      <c r="T18" s="22"/>
      <c r="U18" s="22"/>
      <c r="V18" s="22"/>
      <c r="W18" s="22"/>
      <c r="X18" s="22"/>
      <c r="Y18" s="22"/>
      <c r="Z18" s="22"/>
    </row>
    <row r="19" spans="2:26" ht="32.1" customHeight="1" x14ac:dyDescent="0.3">
      <c r="B19" s="296" t="str">
        <f>IF(Declaration!$I$4="English",Languages!A29,IF(Declaration!$I$4="French",Languages!B29,IF(Declaration!$I$4="Spanish",Languages!C29,IF(Declaration!$I$4="German",Languages!D29,IF(Declaration!$I$4="Chinese",Languages!E29,IF(Declaration!$I$4="Japanese",Languages!F29,IF(Declaration!$I$4="Portugese",Languages!G29)))))))</f>
        <v>Use this tab to select the sectors relevant to your organization and suppliers, as required by Question 2</v>
      </c>
      <c r="C19" s="297"/>
      <c r="D19" s="298"/>
      <c r="E19" s="22"/>
    </row>
    <row r="20" spans="2:26" s="20" customFormat="1" ht="24" customHeight="1" x14ac:dyDescent="0.25">
      <c r="B20" s="301" t="str">
        <f>IF(Declaration!$I$4="English",Languages!A30,IF(Declaration!$I$4="French",Languages!B30,IF(Declaration!$I$4="Spanish",Languages!C30,IF(Declaration!$I$4="German",Languages!D30,IF(Declaration!$I$4="Chinese",Languages!E30,IF(Declaration!$I$4="Japanese",Languages!F30,IF(Declaration!$I$4="Portugese",Languages!G30)))))))</f>
        <v>Source Countries Tab</v>
      </c>
      <c r="C20" s="302"/>
      <c r="D20" s="303"/>
      <c r="E20" s="22"/>
      <c r="F20" s="22"/>
      <c r="G20" s="22"/>
      <c r="H20" s="22"/>
      <c r="I20" s="22"/>
      <c r="J20" s="22"/>
      <c r="K20" s="22"/>
      <c r="L20" s="22"/>
      <c r="M20" s="22"/>
      <c r="N20" s="22"/>
      <c r="O20" s="22"/>
      <c r="P20" s="22"/>
      <c r="Q20" s="22"/>
      <c r="R20" s="22"/>
      <c r="S20" s="22"/>
      <c r="T20" s="22"/>
      <c r="U20" s="22"/>
      <c r="V20" s="22"/>
      <c r="W20" s="22"/>
      <c r="X20" s="22"/>
      <c r="Y20" s="22"/>
      <c r="Z20" s="22"/>
    </row>
    <row r="21" spans="2:26" ht="36" customHeight="1" x14ac:dyDescent="0.3">
      <c r="B21" s="296" t="str">
        <f>IF(Declaration!$I$4="English",Languages!A31,IF(Declaration!$I$4="French",Languages!B31,IF(Declaration!$I$4="Spanish",Languages!C31,IF(Declaration!$I$4="German",Languages!D31,IF(Declaration!$I$4="Chinese",Languages!E31,IF(Declaration!$I$4="Japanese",Languages!F31,IF(Declaration!$I$4="Portugese",Languages!G31)))))))</f>
        <v>Use this tab to select the source countries/jurisdictions in which your organization produces and/or sources the good(s) covered by this Declaration</v>
      </c>
      <c r="C21" s="297"/>
      <c r="D21" s="298"/>
      <c r="E21" s="22"/>
    </row>
    <row r="22" spans="2:26" s="20" customFormat="1" ht="24" customHeight="1" x14ac:dyDescent="0.25">
      <c r="B22" s="293" t="str">
        <f>IF(Declaration!$I$4="English",Languages!A32,IF(Declaration!$I$4="French",Languages!B32,IF(Declaration!$I$4="Spanish",Languages!C32,IF(Declaration!$I$4="German",Languages!D32,IF(Declaration!$I$4="Chinese",Languages!E32,IF(Declaration!$I$4="Japanese",Languages!F32,IF(Declaration!$I$4="Portugese",Languages!G32)))))))</f>
        <v>Review Tab</v>
      </c>
      <c r="C22" s="294"/>
      <c r="D22" s="295"/>
      <c r="E22" s="22"/>
      <c r="F22" s="22"/>
      <c r="G22" s="22"/>
      <c r="H22" s="22"/>
      <c r="I22" s="22"/>
      <c r="J22" s="22"/>
      <c r="K22" s="22"/>
      <c r="L22" s="22"/>
      <c r="M22" s="22"/>
      <c r="N22" s="22"/>
      <c r="O22" s="22"/>
      <c r="P22" s="22"/>
      <c r="Q22" s="22"/>
      <c r="R22" s="22"/>
      <c r="S22" s="22"/>
      <c r="T22" s="22"/>
      <c r="U22" s="22"/>
      <c r="V22" s="22"/>
      <c r="W22" s="22"/>
      <c r="X22" s="22"/>
      <c r="Y22" s="22"/>
      <c r="Z22" s="22"/>
    </row>
    <row r="23" spans="2:26" ht="31.35" customHeight="1" x14ac:dyDescent="0.3">
      <c r="B23" s="296" t="str">
        <f>IF(Declaration!$I$4="English",Languages!A33,IF(Declaration!$I$4="French",Languages!B33,IF(Declaration!$I$4="Spanish",Languages!C33,IF(Declaration!$I$4="German",Languages!D33,IF(Declaration!$I$4="Chinese",Languages!E33,IF(Declaration!$I$4="Japanese",Languages!F33,IF(Declaration!$I$4="Portugese",Languages!G33)))))))</f>
        <v>This tab allows you to quickly identify missing fields within the STRT and check your responses prior to submission.</v>
      </c>
      <c r="C23" s="297"/>
      <c r="D23" s="298"/>
      <c r="E23" s="22"/>
    </row>
    <row r="24" spans="2:26" s="20" customFormat="1" ht="24" customHeight="1" x14ac:dyDescent="0.25">
      <c r="B24" s="293" t="str">
        <f>IF(Declaration!$I$4="English",Languages!A34,IF(Declaration!$I$4="French",Languages!B34,IF(Declaration!$I$4="Spanish",Languages!C34,IF(Declaration!$I$4="German",Languages!D34,IF(Declaration!$I$4="Chinese",Languages!E34,IF(Declaration!$I$4="Japanese",Languages!F34,IF(Declaration!$I$4="Portugese",Languages!G34)))))))</f>
        <v>Glossary Tab</v>
      </c>
      <c r="C24" s="294"/>
      <c r="D24" s="295"/>
      <c r="E24" s="22"/>
      <c r="F24" s="22"/>
      <c r="G24" s="22"/>
      <c r="H24" s="22"/>
      <c r="I24" s="22"/>
      <c r="J24" s="22"/>
      <c r="K24" s="22"/>
      <c r="L24" s="22"/>
      <c r="M24" s="22"/>
      <c r="N24" s="22"/>
      <c r="O24" s="22"/>
      <c r="P24" s="22"/>
      <c r="Q24" s="22"/>
      <c r="R24" s="22"/>
      <c r="S24" s="22"/>
      <c r="T24" s="22"/>
      <c r="U24" s="22"/>
      <c r="V24" s="22"/>
      <c r="W24" s="22"/>
      <c r="X24" s="22"/>
      <c r="Y24" s="22"/>
      <c r="Z24" s="22"/>
    </row>
    <row r="25" spans="2:26" ht="31.35" customHeight="1" x14ac:dyDescent="0.3">
      <c r="B25" s="296" t="str">
        <f>IF(Declaration!$I$4="English",Languages!A35,IF(Declaration!$I$4="French",Languages!B35,IF(Declaration!$I$4="Spanish",Languages!C35,IF(Declaration!$I$4="German",Languages!D35,IF(Declaration!$I$4="Chinese",Languages!E35,IF(Declaration!$I$4="Japanese",Languages!F35,IF(Declaration!$I$4="Portugese",Languages!G35)))))))</f>
        <v>This tab provides definitions and explanations of key terms and concepts referred to within the STRT.</v>
      </c>
      <c r="C25" s="297"/>
      <c r="D25" s="298"/>
      <c r="E25" s="22"/>
    </row>
    <row r="26" spans="2:26" ht="15" customHeight="1" x14ac:dyDescent="0.3">
      <c r="B26" s="290" t="s">
        <v>5415</v>
      </c>
      <c r="C26" s="291"/>
      <c r="D26" s="292"/>
    </row>
    <row r="27" spans="2:26" x14ac:dyDescent="0.3">
      <c r="C27" s="28"/>
    </row>
    <row r="28" spans="2:26" x14ac:dyDescent="0.3">
      <c r="C28" s="28"/>
    </row>
    <row r="29" spans="2:26" hidden="1" x14ac:dyDescent="0.3">
      <c r="C29" s="28"/>
    </row>
    <row r="30" spans="2:26" hidden="1" x14ac:dyDescent="0.3">
      <c r="C30" s="28"/>
    </row>
    <row r="31" spans="2:26" hidden="1" x14ac:dyDescent="0.3">
      <c r="C31" s="28"/>
    </row>
    <row r="32" spans="2:26" hidden="1" x14ac:dyDescent="0.3">
      <c r="C32" s="28"/>
    </row>
    <row r="33" spans="3:3" hidden="1" x14ac:dyDescent="0.3">
      <c r="C33" s="28"/>
    </row>
    <row r="34" spans="3:3" hidden="1" x14ac:dyDescent="0.3">
      <c r="C34" s="28"/>
    </row>
    <row r="35" spans="3:3" hidden="1" x14ac:dyDescent="0.3">
      <c r="C35" s="28"/>
    </row>
    <row r="36" spans="3:3" hidden="1" x14ac:dyDescent="0.3">
      <c r="C36" s="28"/>
    </row>
    <row r="37" spans="3:3" hidden="1" x14ac:dyDescent="0.3">
      <c r="C37" s="28"/>
    </row>
    <row r="38" spans="3:3" hidden="1" x14ac:dyDescent="0.3">
      <c r="C38" s="28"/>
    </row>
    <row r="39" spans="3:3" hidden="1" x14ac:dyDescent="0.3">
      <c r="C39" s="28"/>
    </row>
    <row r="40" spans="3:3" hidden="1" x14ac:dyDescent="0.3">
      <c r="C40" s="28"/>
    </row>
    <row r="41" spans="3:3" hidden="1" x14ac:dyDescent="0.3">
      <c r="C41" s="28"/>
    </row>
    <row r="42" spans="3:3" hidden="1" x14ac:dyDescent="0.3">
      <c r="C42" s="28"/>
    </row>
    <row r="43" spans="3:3" hidden="1" x14ac:dyDescent="0.3">
      <c r="C43" s="28"/>
    </row>
    <row r="44" spans="3:3" hidden="1" x14ac:dyDescent="0.3">
      <c r="C44" s="28"/>
    </row>
    <row r="45" spans="3:3" hidden="1" x14ac:dyDescent="0.3">
      <c r="C45" s="28"/>
    </row>
    <row r="46" spans="3:3" hidden="1" x14ac:dyDescent="0.3">
      <c r="C46" s="28"/>
    </row>
    <row r="47" spans="3:3" hidden="1" x14ac:dyDescent="0.3">
      <c r="C47" s="28"/>
    </row>
    <row r="48" spans="3:3" hidden="1" x14ac:dyDescent="0.3">
      <c r="C48" s="28"/>
    </row>
    <row r="49" spans="3:3" hidden="1" x14ac:dyDescent="0.3">
      <c r="C49" s="28"/>
    </row>
    <row r="50" spans="3:3" hidden="1" x14ac:dyDescent="0.3">
      <c r="C50" s="28"/>
    </row>
    <row r="51" spans="3:3" hidden="1" x14ac:dyDescent="0.3">
      <c r="C51" s="28"/>
    </row>
    <row r="52" spans="3:3" hidden="1" x14ac:dyDescent="0.3">
      <c r="C52" s="28"/>
    </row>
    <row r="53" spans="3:3" hidden="1" x14ac:dyDescent="0.3">
      <c r="C53" s="28"/>
    </row>
    <row r="54" spans="3:3" hidden="1" x14ac:dyDescent="0.3">
      <c r="C54" s="28"/>
    </row>
    <row r="55" spans="3:3" hidden="1" x14ac:dyDescent="0.3">
      <c r="C55" s="28"/>
    </row>
    <row r="56" spans="3:3" hidden="1" x14ac:dyDescent="0.3">
      <c r="C56" s="28"/>
    </row>
    <row r="57" spans="3:3" hidden="1" x14ac:dyDescent="0.3">
      <c r="C57" s="28"/>
    </row>
    <row r="58" spans="3:3" hidden="1" x14ac:dyDescent="0.3">
      <c r="C58" s="28"/>
    </row>
    <row r="59" spans="3:3" hidden="1" x14ac:dyDescent="0.3">
      <c r="C59" s="28"/>
    </row>
    <row r="60" spans="3:3" hidden="1" x14ac:dyDescent="0.3">
      <c r="C60" s="28"/>
    </row>
    <row r="61" spans="3:3" hidden="1" x14ac:dyDescent="0.3">
      <c r="C61" s="28"/>
    </row>
    <row r="62" spans="3:3" hidden="1" x14ac:dyDescent="0.3">
      <c r="C62" s="28"/>
    </row>
    <row r="63" spans="3:3" hidden="1" x14ac:dyDescent="0.3">
      <c r="C63" s="28"/>
    </row>
    <row r="64" spans="3:3" hidden="1" x14ac:dyDescent="0.3">
      <c r="C64" s="28"/>
    </row>
    <row r="65" spans="3:3" hidden="1" x14ac:dyDescent="0.3">
      <c r="C65" s="28"/>
    </row>
    <row r="66" spans="3:3" hidden="1" x14ac:dyDescent="0.3">
      <c r="C66" s="28"/>
    </row>
    <row r="67" spans="3:3" hidden="1" x14ac:dyDescent="0.3">
      <c r="C67" s="28"/>
    </row>
    <row r="68" spans="3:3" hidden="1" x14ac:dyDescent="0.3">
      <c r="C68" s="28"/>
    </row>
    <row r="69" spans="3:3" hidden="1" x14ac:dyDescent="0.3">
      <c r="C69" s="28"/>
    </row>
    <row r="70" spans="3:3" hidden="1" x14ac:dyDescent="0.3">
      <c r="C70" s="28"/>
    </row>
    <row r="71" spans="3:3" hidden="1" x14ac:dyDescent="0.3">
      <c r="C71" s="28"/>
    </row>
    <row r="72" spans="3:3" hidden="1" x14ac:dyDescent="0.3">
      <c r="C72" s="28"/>
    </row>
    <row r="73" spans="3:3" hidden="1" x14ac:dyDescent="0.3">
      <c r="C73" s="28"/>
    </row>
    <row r="74" spans="3:3" hidden="1" x14ac:dyDescent="0.3">
      <c r="C74" s="28"/>
    </row>
    <row r="75" spans="3:3" hidden="1" x14ac:dyDescent="0.3">
      <c r="C75" s="28"/>
    </row>
    <row r="76" spans="3:3" hidden="1" x14ac:dyDescent="0.3">
      <c r="C76" s="28"/>
    </row>
    <row r="77" spans="3:3" hidden="1" x14ac:dyDescent="0.3">
      <c r="C77" s="28"/>
    </row>
    <row r="78" spans="3:3" hidden="1" x14ac:dyDescent="0.3">
      <c r="C78" s="28"/>
    </row>
    <row r="79" spans="3:3" hidden="1" x14ac:dyDescent="0.3">
      <c r="C79" s="28"/>
    </row>
    <row r="80" spans="3:3" hidden="1" x14ac:dyDescent="0.3">
      <c r="C80" s="28"/>
    </row>
    <row r="81" spans="3:3" hidden="1" x14ac:dyDescent="0.3">
      <c r="C81" s="28"/>
    </row>
    <row r="82" spans="3:3" hidden="1" x14ac:dyDescent="0.3">
      <c r="C82" s="28"/>
    </row>
    <row r="83" spans="3:3" hidden="1" x14ac:dyDescent="0.3">
      <c r="C83" s="28"/>
    </row>
    <row r="84" spans="3:3" hidden="1" x14ac:dyDescent="0.3">
      <c r="C84" s="28"/>
    </row>
    <row r="85" spans="3:3" hidden="1" x14ac:dyDescent="0.3">
      <c r="C85" s="28"/>
    </row>
    <row r="86" spans="3:3" hidden="1" x14ac:dyDescent="0.3">
      <c r="C86" s="28"/>
    </row>
    <row r="87" spans="3:3" hidden="1" x14ac:dyDescent="0.3">
      <c r="C87" s="28"/>
    </row>
    <row r="88" spans="3:3" hidden="1" x14ac:dyDescent="0.3">
      <c r="C88" s="28"/>
    </row>
    <row r="89" spans="3:3" hidden="1" x14ac:dyDescent="0.3">
      <c r="C89" s="28"/>
    </row>
    <row r="90" spans="3:3" hidden="1" x14ac:dyDescent="0.3">
      <c r="C90" s="28"/>
    </row>
    <row r="91" spans="3:3" hidden="1" x14ac:dyDescent="0.3">
      <c r="C91" s="28"/>
    </row>
    <row r="92" spans="3:3" hidden="1" x14ac:dyDescent="0.3">
      <c r="C92" s="28"/>
    </row>
    <row r="93" spans="3:3" hidden="1" x14ac:dyDescent="0.3">
      <c r="C93" s="28"/>
    </row>
    <row r="94" spans="3:3" hidden="1" x14ac:dyDescent="0.3">
      <c r="C94" s="28"/>
    </row>
    <row r="95" spans="3:3" hidden="1" x14ac:dyDescent="0.3">
      <c r="C95" s="28"/>
    </row>
    <row r="96" spans="3:3" hidden="1" x14ac:dyDescent="0.3">
      <c r="C96" s="28"/>
    </row>
    <row r="97" spans="3:3" hidden="1" x14ac:dyDescent="0.3">
      <c r="C97" s="28"/>
    </row>
    <row r="98" spans="3:3" hidden="1" x14ac:dyDescent="0.3">
      <c r="C98" s="28"/>
    </row>
    <row r="99" spans="3:3" hidden="1" x14ac:dyDescent="0.3">
      <c r="C99" s="28"/>
    </row>
    <row r="100" spans="3:3" hidden="1" x14ac:dyDescent="0.3">
      <c r="C100" s="28"/>
    </row>
    <row r="101" spans="3:3" hidden="1" x14ac:dyDescent="0.3">
      <c r="C101" s="28"/>
    </row>
    <row r="102" spans="3:3" hidden="1" x14ac:dyDescent="0.3">
      <c r="C102" s="28"/>
    </row>
    <row r="103" spans="3:3" hidden="1" x14ac:dyDescent="0.3">
      <c r="C103" s="28"/>
    </row>
    <row r="104" spans="3:3" hidden="1" x14ac:dyDescent="0.3">
      <c r="C104" s="28"/>
    </row>
    <row r="105" spans="3:3" hidden="1" x14ac:dyDescent="0.3">
      <c r="C105" s="28"/>
    </row>
    <row r="106" spans="3:3" hidden="1" x14ac:dyDescent="0.3">
      <c r="C106" s="28"/>
    </row>
    <row r="107" spans="3:3" hidden="1" x14ac:dyDescent="0.3">
      <c r="C107" s="28"/>
    </row>
    <row r="108" spans="3:3" hidden="1" x14ac:dyDescent="0.3">
      <c r="C108" s="28"/>
    </row>
    <row r="109" spans="3:3" hidden="1" x14ac:dyDescent="0.3">
      <c r="C109" s="28"/>
    </row>
    <row r="110" spans="3:3" hidden="1" x14ac:dyDescent="0.3">
      <c r="C110" s="28"/>
    </row>
    <row r="111" spans="3:3" hidden="1" x14ac:dyDescent="0.3">
      <c r="C111" s="28"/>
    </row>
    <row r="112" spans="3:3" hidden="1" x14ac:dyDescent="0.3">
      <c r="C112" s="28"/>
    </row>
    <row r="113" spans="3:3" hidden="1" x14ac:dyDescent="0.3">
      <c r="C113" s="28"/>
    </row>
    <row r="114" spans="3:3" hidden="1" x14ac:dyDescent="0.3">
      <c r="C114" s="28"/>
    </row>
    <row r="115" spans="3:3" hidden="1" x14ac:dyDescent="0.3">
      <c r="C115" s="28"/>
    </row>
    <row r="116" spans="3:3" hidden="1" x14ac:dyDescent="0.3">
      <c r="C116" s="28"/>
    </row>
    <row r="117" spans="3:3" hidden="1" x14ac:dyDescent="0.3">
      <c r="C117" s="28"/>
    </row>
    <row r="118" spans="3:3" hidden="1" x14ac:dyDescent="0.3">
      <c r="C118" s="28"/>
    </row>
    <row r="119" spans="3:3" hidden="1" x14ac:dyDescent="0.3">
      <c r="C119" s="28"/>
    </row>
    <row r="120" spans="3:3" hidden="1" x14ac:dyDescent="0.3">
      <c r="C120" s="28"/>
    </row>
    <row r="121" spans="3:3" hidden="1" x14ac:dyDescent="0.3">
      <c r="C121" s="28"/>
    </row>
    <row r="122" spans="3:3" hidden="1" x14ac:dyDescent="0.3">
      <c r="C122" s="28"/>
    </row>
    <row r="123" spans="3:3" hidden="1" x14ac:dyDescent="0.3">
      <c r="C123" s="28"/>
    </row>
    <row r="124" spans="3:3" hidden="1" x14ac:dyDescent="0.3">
      <c r="C124" s="28"/>
    </row>
    <row r="125" spans="3:3" hidden="1" x14ac:dyDescent="0.3">
      <c r="C125" s="28"/>
    </row>
    <row r="126" spans="3:3" hidden="1" x14ac:dyDescent="0.3">
      <c r="C126" s="28"/>
    </row>
    <row r="127" spans="3:3" hidden="1" x14ac:dyDescent="0.3">
      <c r="C127" s="28"/>
    </row>
    <row r="128" spans="3:3" hidden="1" x14ac:dyDescent="0.3">
      <c r="C128" s="28"/>
    </row>
    <row r="129" spans="3:3" hidden="1" x14ac:dyDescent="0.3">
      <c r="C129" s="28"/>
    </row>
    <row r="130" spans="3:3" hidden="1" x14ac:dyDescent="0.3">
      <c r="C130" s="28"/>
    </row>
    <row r="131" spans="3:3" hidden="1" x14ac:dyDescent="0.3">
      <c r="C131" s="28"/>
    </row>
    <row r="132" spans="3:3" hidden="1" x14ac:dyDescent="0.3">
      <c r="C132" s="28"/>
    </row>
    <row r="133" spans="3:3" hidden="1" x14ac:dyDescent="0.3">
      <c r="C133" s="28"/>
    </row>
    <row r="134" spans="3:3" hidden="1" x14ac:dyDescent="0.3">
      <c r="C134" s="28"/>
    </row>
    <row r="135" spans="3:3" hidden="1" x14ac:dyDescent="0.3">
      <c r="C135" s="28"/>
    </row>
    <row r="136" spans="3:3" hidden="1" x14ac:dyDescent="0.3">
      <c r="C136" s="28"/>
    </row>
    <row r="137" spans="3:3" hidden="1" x14ac:dyDescent="0.3">
      <c r="C137" s="28"/>
    </row>
    <row r="138" spans="3:3" hidden="1" x14ac:dyDescent="0.3">
      <c r="C138" s="28"/>
    </row>
    <row r="139" spans="3:3" hidden="1" x14ac:dyDescent="0.3">
      <c r="C139" s="28"/>
    </row>
    <row r="140" spans="3:3" hidden="1" x14ac:dyDescent="0.3">
      <c r="C140" s="28"/>
    </row>
    <row r="141" spans="3:3" hidden="1" x14ac:dyDescent="0.3">
      <c r="C141" s="28"/>
    </row>
    <row r="142" spans="3:3" hidden="1" x14ac:dyDescent="0.3">
      <c r="C142" s="28"/>
    </row>
    <row r="143" spans="3:3" hidden="1" x14ac:dyDescent="0.3">
      <c r="C143" s="28"/>
    </row>
    <row r="144" spans="3:3" hidden="1" x14ac:dyDescent="0.3">
      <c r="C144" s="28"/>
    </row>
    <row r="145" spans="3:3" hidden="1" x14ac:dyDescent="0.3">
      <c r="C145" s="28"/>
    </row>
    <row r="146" spans="3:3" hidden="1" x14ac:dyDescent="0.3">
      <c r="C146" s="28"/>
    </row>
    <row r="147" spans="3:3" hidden="1" x14ac:dyDescent="0.3">
      <c r="C147" s="28"/>
    </row>
    <row r="148" spans="3:3" hidden="1" x14ac:dyDescent="0.3">
      <c r="C148" s="28"/>
    </row>
    <row r="149" spans="3:3" hidden="1" x14ac:dyDescent="0.3">
      <c r="C149" s="28"/>
    </row>
    <row r="150" spans="3:3" hidden="1" x14ac:dyDescent="0.3">
      <c r="C150" s="28"/>
    </row>
    <row r="151" spans="3:3" hidden="1" x14ac:dyDescent="0.3">
      <c r="C151" s="28"/>
    </row>
    <row r="152" spans="3:3" hidden="1" x14ac:dyDescent="0.3">
      <c r="C152" s="28"/>
    </row>
    <row r="153" spans="3:3" hidden="1" x14ac:dyDescent="0.3">
      <c r="C153" s="28"/>
    </row>
    <row r="154" spans="3:3" hidden="1" x14ac:dyDescent="0.3">
      <c r="C154" s="28"/>
    </row>
    <row r="155" spans="3:3" hidden="1" x14ac:dyDescent="0.3">
      <c r="C155" s="28"/>
    </row>
    <row r="156" spans="3:3" hidden="1" x14ac:dyDescent="0.3">
      <c r="C156" s="28"/>
    </row>
    <row r="157" spans="3:3" hidden="1" x14ac:dyDescent="0.3">
      <c r="C157" s="28"/>
    </row>
    <row r="158" spans="3:3" hidden="1" x14ac:dyDescent="0.3">
      <c r="C158" s="28"/>
    </row>
    <row r="159" spans="3:3" hidden="1" x14ac:dyDescent="0.3">
      <c r="C159" s="28"/>
    </row>
    <row r="160" spans="3:3" hidden="1" x14ac:dyDescent="0.3">
      <c r="C160" s="28"/>
    </row>
    <row r="161" spans="3:3" hidden="1" x14ac:dyDescent="0.3">
      <c r="C161" s="28"/>
    </row>
    <row r="162" spans="3:3" hidden="1" x14ac:dyDescent="0.3">
      <c r="C162" s="28"/>
    </row>
    <row r="163" spans="3:3" hidden="1" x14ac:dyDescent="0.3">
      <c r="C163" s="28"/>
    </row>
    <row r="164" spans="3:3" hidden="1" x14ac:dyDescent="0.3">
      <c r="C164" s="28"/>
    </row>
    <row r="165" spans="3:3" hidden="1" x14ac:dyDescent="0.3">
      <c r="C165" s="28"/>
    </row>
    <row r="166" spans="3:3" hidden="1" x14ac:dyDescent="0.3">
      <c r="C166" s="28"/>
    </row>
    <row r="167" spans="3:3" hidden="1" x14ac:dyDescent="0.3">
      <c r="C167" s="28"/>
    </row>
    <row r="168" spans="3:3" hidden="1" x14ac:dyDescent="0.3">
      <c r="C168" s="28"/>
    </row>
    <row r="169" spans="3:3" hidden="1" x14ac:dyDescent="0.3">
      <c r="C169" s="28"/>
    </row>
    <row r="170" spans="3:3" hidden="1" x14ac:dyDescent="0.3">
      <c r="C170" s="28"/>
    </row>
    <row r="171" spans="3:3" hidden="1" x14ac:dyDescent="0.3">
      <c r="C171" s="28"/>
    </row>
    <row r="172" spans="3:3" hidden="1" x14ac:dyDescent="0.3">
      <c r="C172" s="28"/>
    </row>
    <row r="173" spans="3:3" hidden="1" x14ac:dyDescent="0.3">
      <c r="C173" s="28"/>
    </row>
    <row r="174" spans="3:3" hidden="1" x14ac:dyDescent="0.3">
      <c r="C174" s="28"/>
    </row>
    <row r="175" spans="3:3" hidden="1" x14ac:dyDescent="0.3">
      <c r="C175" s="28"/>
    </row>
    <row r="176" spans="3:3" hidden="1" x14ac:dyDescent="0.3">
      <c r="C176" s="28"/>
    </row>
    <row r="177" spans="3:3" hidden="1" x14ac:dyDescent="0.3">
      <c r="C177" s="28"/>
    </row>
    <row r="178" spans="3:3" hidden="1" x14ac:dyDescent="0.3">
      <c r="C178" s="28"/>
    </row>
    <row r="179" spans="3:3" hidden="1" x14ac:dyDescent="0.3">
      <c r="C179" s="28"/>
    </row>
    <row r="180" spans="3:3" hidden="1" x14ac:dyDescent="0.3">
      <c r="C180" s="28"/>
    </row>
    <row r="181" spans="3:3" hidden="1" x14ac:dyDescent="0.3">
      <c r="C181" s="28"/>
    </row>
    <row r="182" spans="3:3" hidden="1" x14ac:dyDescent="0.3">
      <c r="C182" s="28"/>
    </row>
    <row r="183" spans="3:3" hidden="1" x14ac:dyDescent="0.3">
      <c r="C183" s="28"/>
    </row>
    <row r="184" spans="3:3" hidden="1" x14ac:dyDescent="0.3">
      <c r="C184" s="28"/>
    </row>
    <row r="185" spans="3:3" hidden="1" x14ac:dyDescent="0.3">
      <c r="C185" s="28"/>
    </row>
    <row r="186" spans="3:3" hidden="1" x14ac:dyDescent="0.3">
      <c r="C186" s="28"/>
    </row>
    <row r="187" spans="3:3" hidden="1" x14ac:dyDescent="0.3">
      <c r="C187" s="28"/>
    </row>
    <row r="188" spans="3:3" hidden="1" x14ac:dyDescent="0.3">
      <c r="C188" s="28"/>
    </row>
    <row r="189" spans="3:3" hidden="1" x14ac:dyDescent="0.3">
      <c r="C189" s="28"/>
    </row>
    <row r="190" spans="3:3" hidden="1" x14ac:dyDescent="0.3">
      <c r="C190" s="28"/>
    </row>
    <row r="191" spans="3:3" hidden="1" x14ac:dyDescent="0.3">
      <c r="C191" s="28"/>
    </row>
    <row r="192" spans="3:3" hidden="1" x14ac:dyDescent="0.3">
      <c r="C192" s="28"/>
    </row>
    <row r="193" spans="3:3" hidden="1" x14ac:dyDescent="0.3">
      <c r="C193" s="28"/>
    </row>
    <row r="194" spans="3:3" hidden="1" x14ac:dyDescent="0.3">
      <c r="C194" s="28"/>
    </row>
    <row r="195" spans="3:3" hidden="1" x14ac:dyDescent="0.3">
      <c r="C195" s="28"/>
    </row>
    <row r="196" spans="3:3" hidden="1" x14ac:dyDescent="0.3">
      <c r="C196" s="28"/>
    </row>
    <row r="197" spans="3:3" hidden="1" x14ac:dyDescent="0.3">
      <c r="C197" s="28"/>
    </row>
    <row r="198" spans="3:3" hidden="1" x14ac:dyDescent="0.3">
      <c r="C198" s="28"/>
    </row>
    <row r="199" spans="3:3" hidden="1" x14ac:dyDescent="0.3">
      <c r="C199" s="28"/>
    </row>
    <row r="200" spans="3:3" hidden="1" x14ac:dyDescent="0.3">
      <c r="C200" s="28"/>
    </row>
    <row r="201" spans="3:3" hidden="1" x14ac:dyDescent="0.3">
      <c r="C201" s="28"/>
    </row>
    <row r="202" spans="3:3" hidden="1" x14ac:dyDescent="0.3">
      <c r="C202" s="28"/>
    </row>
    <row r="203" spans="3:3" hidden="1" x14ac:dyDescent="0.3">
      <c r="C203" s="28"/>
    </row>
    <row r="204" spans="3:3" hidden="1" x14ac:dyDescent="0.3">
      <c r="C204" s="28"/>
    </row>
    <row r="205" spans="3:3" hidden="1" x14ac:dyDescent="0.3">
      <c r="C205" s="28"/>
    </row>
    <row r="206" spans="3:3" hidden="1" x14ac:dyDescent="0.3">
      <c r="C206" s="28"/>
    </row>
    <row r="207" spans="3:3" hidden="1" x14ac:dyDescent="0.3">
      <c r="C207" s="28"/>
    </row>
    <row r="208" spans="3:3" hidden="1" x14ac:dyDescent="0.3">
      <c r="C208" s="28"/>
    </row>
    <row r="209" spans="3:3" hidden="1" x14ac:dyDescent="0.3">
      <c r="C209" s="28"/>
    </row>
    <row r="210" spans="3:3" hidden="1" x14ac:dyDescent="0.3">
      <c r="C210" s="28"/>
    </row>
    <row r="211" spans="3:3" hidden="1" x14ac:dyDescent="0.3">
      <c r="C211" s="28"/>
    </row>
    <row r="212" spans="3:3" hidden="1" x14ac:dyDescent="0.3">
      <c r="C212" s="28"/>
    </row>
    <row r="213" spans="3:3" hidden="1" x14ac:dyDescent="0.3">
      <c r="C213" s="28"/>
    </row>
    <row r="214" spans="3:3" hidden="1" x14ac:dyDescent="0.3">
      <c r="C214" s="28"/>
    </row>
    <row r="215" spans="3:3" hidden="1" x14ac:dyDescent="0.3">
      <c r="C215" s="28"/>
    </row>
    <row r="216" spans="3:3" hidden="1" x14ac:dyDescent="0.3">
      <c r="C216" s="28"/>
    </row>
    <row r="217" spans="3:3" hidden="1" x14ac:dyDescent="0.3">
      <c r="C217" s="28"/>
    </row>
    <row r="218" spans="3:3" hidden="1" x14ac:dyDescent="0.3">
      <c r="C218" s="28"/>
    </row>
    <row r="219" spans="3:3" hidden="1" x14ac:dyDescent="0.3">
      <c r="C219" s="28"/>
    </row>
    <row r="220" spans="3:3" hidden="1" x14ac:dyDescent="0.3">
      <c r="C220" s="28"/>
    </row>
    <row r="221" spans="3:3" hidden="1" x14ac:dyDescent="0.3">
      <c r="C221" s="28"/>
    </row>
    <row r="222" spans="3:3" hidden="1" x14ac:dyDescent="0.3">
      <c r="C222" s="28"/>
    </row>
    <row r="223" spans="3:3" hidden="1" x14ac:dyDescent="0.3">
      <c r="C223" s="28"/>
    </row>
    <row r="224" spans="3:3" hidden="1" x14ac:dyDescent="0.3">
      <c r="C224" s="28"/>
    </row>
    <row r="225" spans="3:3" hidden="1" x14ac:dyDescent="0.3">
      <c r="C225" s="28"/>
    </row>
    <row r="226" spans="3:3" hidden="1" x14ac:dyDescent="0.3">
      <c r="C226" s="28"/>
    </row>
    <row r="227" spans="3:3" hidden="1" x14ac:dyDescent="0.3">
      <c r="C227" s="28"/>
    </row>
    <row r="228" spans="3:3" hidden="1" x14ac:dyDescent="0.3">
      <c r="C228" s="28"/>
    </row>
    <row r="229" spans="3:3" hidden="1" x14ac:dyDescent="0.3">
      <c r="C229" s="28"/>
    </row>
    <row r="230" spans="3:3" hidden="1" x14ac:dyDescent="0.3">
      <c r="C230" s="28"/>
    </row>
    <row r="231" spans="3:3" hidden="1" x14ac:dyDescent="0.3">
      <c r="C231" s="28"/>
    </row>
    <row r="232" spans="3:3" hidden="1" x14ac:dyDescent="0.3">
      <c r="C232" s="28"/>
    </row>
    <row r="233" spans="3:3" hidden="1" x14ac:dyDescent="0.3">
      <c r="C233" s="28"/>
    </row>
    <row r="234" spans="3:3" hidden="1" x14ac:dyDescent="0.3">
      <c r="C234" s="28"/>
    </row>
    <row r="235" spans="3:3" hidden="1" x14ac:dyDescent="0.3">
      <c r="C235" s="28"/>
    </row>
    <row r="236" spans="3:3" hidden="1" x14ac:dyDescent="0.3">
      <c r="C236" s="28"/>
    </row>
    <row r="237" spans="3:3" hidden="1" x14ac:dyDescent="0.3">
      <c r="C237" s="28"/>
    </row>
    <row r="238" spans="3:3" hidden="1" x14ac:dyDescent="0.3">
      <c r="C238" s="28"/>
    </row>
    <row r="239" spans="3:3" hidden="1" x14ac:dyDescent="0.3">
      <c r="C239" s="28"/>
    </row>
    <row r="240" spans="3:3" hidden="1" x14ac:dyDescent="0.3">
      <c r="C240" s="28"/>
    </row>
    <row r="241" spans="3:3" hidden="1" x14ac:dyDescent="0.3">
      <c r="C241" s="28"/>
    </row>
    <row r="242" spans="3:3" hidden="1" x14ac:dyDescent="0.3">
      <c r="C242" s="28"/>
    </row>
    <row r="243" spans="3:3" hidden="1" x14ac:dyDescent="0.3">
      <c r="C243" s="28"/>
    </row>
    <row r="244" spans="3:3" hidden="1" x14ac:dyDescent="0.3">
      <c r="C244" s="28"/>
    </row>
    <row r="245" spans="3:3" hidden="1" x14ac:dyDescent="0.3">
      <c r="C245" s="28"/>
    </row>
    <row r="246" spans="3:3" hidden="1" x14ac:dyDescent="0.3">
      <c r="C246" s="28"/>
    </row>
    <row r="247" spans="3:3" hidden="1" x14ac:dyDescent="0.3">
      <c r="C247" s="28"/>
    </row>
    <row r="248" spans="3:3" hidden="1" x14ac:dyDescent="0.3">
      <c r="C248" s="28"/>
    </row>
    <row r="249" spans="3:3" hidden="1" x14ac:dyDescent="0.3">
      <c r="C249" s="28"/>
    </row>
    <row r="250" spans="3:3" hidden="1" x14ac:dyDescent="0.3">
      <c r="C250" s="28"/>
    </row>
    <row r="251" spans="3:3" hidden="1" x14ac:dyDescent="0.3">
      <c r="C251" s="28"/>
    </row>
    <row r="252" spans="3:3" hidden="1" x14ac:dyDescent="0.3">
      <c r="C252" s="28"/>
    </row>
    <row r="253" spans="3:3" hidden="1" x14ac:dyDescent="0.3">
      <c r="C253" s="28"/>
    </row>
    <row r="254" spans="3:3" hidden="1" x14ac:dyDescent="0.3">
      <c r="C254" s="28"/>
    </row>
    <row r="255" spans="3:3" hidden="1" x14ac:dyDescent="0.3">
      <c r="C255" s="28"/>
    </row>
    <row r="256" spans="3:3" hidden="1" x14ac:dyDescent="0.3">
      <c r="C256" s="28"/>
    </row>
    <row r="257" spans="3:3" hidden="1" x14ac:dyDescent="0.3">
      <c r="C257" s="28"/>
    </row>
    <row r="258" spans="3:3" hidden="1" x14ac:dyDescent="0.3">
      <c r="C258" s="28"/>
    </row>
    <row r="259" spans="3:3" hidden="1" x14ac:dyDescent="0.3">
      <c r="C259" s="28"/>
    </row>
    <row r="260" spans="3:3" hidden="1" x14ac:dyDescent="0.3">
      <c r="C260" s="28"/>
    </row>
    <row r="261" spans="3:3" hidden="1" x14ac:dyDescent="0.3">
      <c r="C261" s="28"/>
    </row>
    <row r="262" spans="3:3" hidden="1" x14ac:dyDescent="0.3">
      <c r="C262" s="28"/>
    </row>
    <row r="263" spans="3:3" hidden="1" x14ac:dyDescent="0.3">
      <c r="C263" s="28"/>
    </row>
    <row r="264" spans="3:3" hidden="1" x14ac:dyDescent="0.3">
      <c r="C264" s="28"/>
    </row>
    <row r="265" spans="3:3" hidden="1" x14ac:dyDescent="0.3">
      <c r="C265" s="28"/>
    </row>
    <row r="266" spans="3:3" hidden="1" x14ac:dyDescent="0.3">
      <c r="C266" s="28"/>
    </row>
    <row r="267" spans="3:3" hidden="1" x14ac:dyDescent="0.3">
      <c r="C267" s="28"/>
    </row>
    <row r="268" spans="3:3" hidden="1" x14ac:dyDescent="0.3">
      <c r="C268" s="28"/>
    </row>
    <row r="269" spans="3:3" hidden="1" x14ac:dyDescent="0.3">
      <c r="C269" s="28"/>
    </row>
    <row r="270" spans="3:3" hidden="1" x14ac:dyDescent="0.3">
      <c r="C270" s="28"/>
    </row>
    <row r="271" spans="3:3" hidden="1" x14ac:dyDescent="0.3">
      <c r="C271" s="28"/>
    </row>
    <row r="272" spans="3:3" hidden="1" x14ac:dyDescent="0.3">
      <c r="C272" s="28"/>
    </row>
    <row r="273" spans="3:3" hidden="1" x14ac:dyDescent="0.3">
      <c r="C273" s="28"/>
    </row>
    <row r="274" spans="3:3" hidden="1" x14ac:dyDescent="0.3">
      <c r="C274" s="28"/>
    </row>
    <row r="275" spans="3:3" hidden="1" x14ac:dyDescent="0.3">
      <c r="C275" s="28"/>
    </row>
    <row r="276" spans="3:3" hidden="1" x14ac:dyDescent="0.3">
      <c r="C276" s="28"/>
    </row>
    <row r="277" spans="3:3" hidden="1" x14ac:dyDescent="0.3">
      <c r="C277" s="28"/>
    </row>
    <row r="278" spans="3:3" hidden="1" x14ac:dyDescent="0.3">
      <c r="C278" s="28"/>
    </row>
    <row r="279" spans="3:3" hidden="1" x14ac:dyDescent="0.3">
      <c r="C279" s="28"/>
    </row>
    <row r="280" spans="3:3" hidden="1" x14ac:dyDescent="0.3">
      <c r="C280" s="28"/>
    </row>
    <row r="281" spans="3:3" hidden="1" x14ac:dyDescent="0.3">
      <c r="C281" s="28"/>
    </row>
    <row r="282" spans="3:3" hidden="1" x14ac:dyDescent="0.3">
      <c r="C282" s="28"/>
    </row>
    <row r="283" spans="3:3" hidden="1" x14ac:dyDescent="0.3">
      <c r="C283" s="28"/>
    </row>
    <row r="284" spans="3:3" hidden="1" x14ac:dyDescent="0.3">
      <c r="C284" s="28"/>
    </row>
    <row r="285" spans="3:3" hidden="1" x14ac:dyDescent="0.3">
      <c r="C285" s="28"/>
    </row>
    <row r="286" spans="3:3" hidden="1" x14ac:dyDescent="0.3">
      <c r="C286" s="28"/>
    </row>
    <row r="287" spans="3:3" hidden="1" x14ac:dyDescent="0.3">
      <c r="C287" s="28"/>
    </row>
    <row r="288" spans="3:3" hidden="1" x14ac:dyDescent="0.3">
      <c r="C288" s="28"/>
    </row>
    <row r="289" spans="3:3" hidden="1" x14ac:dyDescent="0.3">
      <c r="C289" s="28"/>
    </row>
    <row r="290" spans="3:3" hidden="1" x14ac:dyDescent="0.3">
      <c r="C290" s="28"/>
    </row>
    <row r="291" spans="3:3" hidden="1" x14ac:dyDescent="0.3">
      <c r="C291" s="28"/>
    </row>
    <row r="292" spans="3:3" hidden="1" x14ac:dyDescent="0.3">
      <c r="C292" s="28"/>
    </row>
    <row r="293" spans="3:3" hidden="1" x14ac:dyDescent="0.3">
      <c r="C293" s="28"/>
    </row>
    <row r="294" spans="3:3" hidden="1" x14ac:dyDescent="0.3">
      <c r="C294" s="28"/>
    </row>
    <row r="295" spans="3:3" hidden="1" x14ac:dyDescent="0.3">
      <c r="C295" s="28"/>
    </row>
    <row r="296" spans="3:3" hidden="1" x14ac:dyDescent="0.3">
      <c r="C296" s="28"/>
    </row>
    <row r="297" spans="3:3" hidden="1" x14ac:dyDescent="0.3">
      <c r="C297" s="28"/>
    </row>
    <row r="298" spans="3:3" hidden="1" x14ac:dyDescent="0.3">
      <c r="C298" s="28"/>
    </row>
    <row r="299" spans="3:3" hidden="1" x14ac:dyDescent="0.3">
      <c r="C299" s="28"/>
    </row>
    <row r="300" spans="3:3" hidden="1" x14ac:dyDescent="0.3">
      <c r="C300" s="28"/>
    </row>
    <row r="301" spans="3:3" hidden="1" x14ac:dyDescent="0.3">
      <c r="C301" s="28"/>
    </row>
    <row r="302" spans="3:3" hidden="1" x14ac:dyDescent="0.3">
      <c r="C302" s="28"/>
    </row>
    <row r="303" spans="3:3" hidden="1" x14ac:dyDescent="0.3">
      <c r="C303" s="28"/>
    </row>
    <row r="304" spans="3:3" hidden="1" x14ac:dyDescent="0.3">
      <c r="C304" s="28"/>
    </row>
    <row r="305" spans="3:3" hidden="1" x14ac:dyDescent="0.3">
      <c r="C305" s="28"/>
    </row>
    <row r="306" spans="3:3" hidden="1" x14ac:dyDescent="0.3">
      <c r="C306" s="28"/>
    </row>
    <row r="307" spans="3:3" hidden="1" x14ac:dyDescent="0.3">
      <c r="C307" s="28"/>
    </row>
    <row r="308" spans="3:3" hidden="1" x14ac:dyDescent="0.3">
      <c r="C308" s="28"/>
    </row>
    <row r="309" spans="3:3" hidden="1" x14ac:dyDescent="0.3">
      <c r="C309" s="28"/>
    </row>
    <row r="310" spans="3:3" hidden="1" x14ac:dyDescent="0.3">
      <c r="C310" s="28"/>
    </row>
    <row r="311" spans="3:3" hidden="1" x14ac:dyDescent="0.3">
      <c r="C311" s="28"/>
    </row>
    <row r="312" spans="3:3" hidden="1" x14ac:dyDescent="0.3">
      <c r="C312" s="28"/>
    </row>
    <row r="313" spans="3:3" hidden="1" x14ac:dyDescent="0.3">
      <c r="C313" s="28"/>
    </row>
    <row r="314" spans="3:3" hidden="1" x14ac:dyDescent="0.3">
      <c r="C314" s="28"/>
    </row>
    <row r="315" spans="3:3" hidden="1" x14ac:dyDescent="0.3">
      <c r="C315" s="28"/>
    </row>
    <row r="316" spans="3:3" hidden="1" x14ac:dyDescent="0.3">
      <c r="C316" s="28"/>
    </row>
    <row r="317" spans="3:3" hidden="1" x14ac:dyDescent="0.3">
      <c r="C317" s="28"/>
    </row>
    <row r="318" spans="3:3" hidden="1" x14ac:dyDescent="0.3">
      <c r="C318" s="28"/>
    </row>
    <row r="319" spans="3:3" hidden="1" x14ac:dyDescent="0.3">
      <c r="C319" s="28"/>
    </row>
    <row r="320" spans="3:3" hidden="1" x14ac:dyDescent="0.3">
      <c r="C320" s="28"/>
    </row>
    <row r="321" spans="3:3" hidden="1" x14ac:dyDescent="0.3">
      <c r="C321" s="28"/>
    </row>
    <row r="322" spans="3:3" hidden="1" x14ac:dyDescent="0.3">
      <c r="C322" s="28"/>
    </row>
    <row r="323" spans="3:3" hidden="1" x14ac:dyDescent="0.3">
      <c r="C323" s="28"/>
    </row>
    <row r="324" spans="3:3" hidden="1" x14ac:dyDescent="0.3">
      <c r="C324" s="28"/>
    </row>
    <row r="325" spans="3:3" hidden="1" x14ac:dyDescent="0.3">
      <c r="C325" s="28"/>
    </row>
    <row r="326" spans="3:3" hidden="1" x14ac:dyDescent="0.3">
      <c r="C326" s="28"/>
    </row>
    <row r="327" spans="3:3" hidden="1" x14ac:dyDescent="0.3">
      <c r="C327" s="28"/>
    </row>
    <row r="328" spans="3:3" hidden="1" x14ac:dyDescent="0.3">
      <c r="C328" s="28"/>
    </row>
    <row r="329" spans="3:3" hidden="1" x14ac:dyDescent="0.3">
      <c r="C329" s="28"/>
    </row>
    <row r="330" spans="3:3" hidden="1" x14ac:dyDescent="0.3">
      <c r="C330" s="28"/>
    </row>
    <row r="331" spans="3:3" hidden="1" x14ac:dyDescent="0.3">
      <c r="C331" s="28"/>
    </row>
    <row r="332" spans="3:3" hidden="1" x14ac:dyDescent="0.3">
      <c r="C332" s="28"/>
    </row>
    <row r="333" spans="3:3" hidden="1" x14ac:dyDescent="0.3">
      <c r="C333" s="28"/>
    </row>
    <row r="334" spans="3:3" hidden="1" x14ac:dyDescent="0.3">
      <c r="C334" s="28"/>
    </row>
    <row r="335" spans="3:3" hidden="1" x14ac:dyDescent="0.3">
      <c r="C335" s="28"/>
    </row>
    <row r="336" spans="3:3" hidden="1" x14ac:dyDescent="0.3">
      <c r="C336" s="28"/>
    </row>
    <row r="337" spans="3:3" hidden="1" x14ac:dyDescent="0.3">
      <c r="C337" s="28"/>
    </row>
    <row r="338" spans="3:3" hidden="1" x14ac:dyDescent="0.3">
      <c r="C338" s="28"/>
    </row>
    <row r="339" spans="3:3" hidden="1" x14ac:dyDescent="0.3">
      <c r="C339" s="28"/>
    </row>
    <row r="340" spans="3:3" hidden="1" x14ac:dyDescent="0.3">
      <c r="C340" s="28"/>
    </row>
    <row r="341" spans="3:3" hidden="1" x14ac:dyDescent="0.3">
      <c r="C341" s="28"/>
    </row>
    <row r="342" spans="3:3" hidden="1" x14ac:dyDescent="0.3">
      <c r="C342" s="28"/>
    </row>
    <row r="343" spans="3:3" hidden="1" x14ac:dyDescent="0.3">
      <c r="C343" s="28"/>
    </row>
    <row r="344" spans="3:3" hidden="1" x14ac:dyDescent="0.3">
      <c r="C344" s="28"/>
    </row>
    <row r="345" spans="3:3" hidden="1" x14ac:dyDescent="0.3">
      <c r="C345" s="28"/>
    </row>
    <row r="346" spans="3:3" hidden="1" x14ac:dyDescent="0.3">
      <c r="C346" s="28"/>
    </row>
    <row r="347" spans="3:3" hidden="1" x14ac:dyDescent="0.3">
      <c r="C347" s="28"/>
    </row>
    <row r="348" spans="3:3" hidden="1" x14ac:dyDescent="0.3">
      <c r="C348" s="28"/>
    </row>
    <row r="349" spans="3:3" hidden="1" x14ac:dyDescent="0.3">
      <c r="C349" s="28"/>
    </row>
    <row r="350" spans="3:3" hidden="1" x14ac:dyDescent="0.3">
      <c r="C350" s="28"/>
    </row>
    <row r="351" spans="3:3" hidden="1" x14ac:dyDescent="0.3">
      <c r="C351" s="28"/>
    </row>
    <row r="352" spans="3:3" hidden="1" x14ac:dyDescent="0.3">
      <c r="C352" s="28"/>
    </row>
    <row r="353" spans="3:3" hidden="1" x14ac:dyDescent="0.3">
      <c r="C353" s="28"/>
    </row>
    <row r="354" spans="3:3" hidden="1" x14ac:dyDescent="0.3">
      <c r="C354" s="28"/>
    </row>
    <row r="355" spans="3:3" hidden="1" x14ac:dyDescent="0.3">
      <c r="C355" s="28"/>
    </row>
    <row r="356" spans="3:3" hidden="1" x14ac:dyDescent="0.3">
      <c r="C356" s="28"/>
    </row>
    <row r="357" spans="3:3" hidden="1" x14ac:dyDescent="0.3">
      <c r="C357" s="28"/>
    </row>
    <row r="358" spans="3:3" hidden="1" x14ac:dyDescent="0.3">
      <c r="C358" s="28"/>
    </row>
    <row r="359" spans="3:3" hidden="1" x14ac:dyDescent="0.3">
      <c r="C359" s="28"/>
    </row>
    <row r="360" spans="3:3" hidden="1" x14ac:dyDescent="0.3">
      <c r="C360" s="28"/>
    </row>
    <row r="361" spans="3:3" hidden="1" x14ac:dyDescent="0.3">
      <c r="C361" s="28"/>
    </row>
    <row r="362" spans="3:3" hidden="1" x14ac:dyDescent="0.3">
      <c r="C362" s="28"/>
    </row>
    <row r="363" spans="3:3" hidden="1" x14ac:dyDescent="0.3">
      <c r="C363" s="28"/>
    </row>
    <row r="364" spans="3:3" hidden="1" x14ac:dyDescent="0.3">
      <c r="C364" s="28"/>
    </row>
    <row r="365" spans="3:3" hidden="1" x14ac:dyDescent="0.3">
      <c r="C365" s="28"/>
    </row>
    <row r="366" spans="3:3" hidden="1" x14ac:dyDescent="0.3">
      <c r="C366" s="28"/>
    </row>
    <row r="367" spans="3:3" hidden="1" x14ac:dyDescent="0.3">
      <c r="C367" s="28"/>
    </row>
    <row r="368" spans="3:3" hidden="1" x14ac:dyDescent="0.3">
      <c r="C368" s="28"/>
    </row>
    <row r="369" spans="3:3" hidden="1" x14ac:dyDescent="0.3">
      <c r="C369" s="28"/>
    </row>
    <row r="370" spans="3:3" hidden="1" x14ac:dyDescent="0.3">
      <c r="C370" s="28"/>
    </row>
    <row r="371" spans="3:3" hidden="1" x14ac:dyDescent="0.3">
      <c r="C371" s="28"/>
    </row>
    <row r="372" spans="3:3" hidden="1" x14ac:dyDescent="0.3">
      <c r="C372" s="28"/>
    </row>
    <row r="373" spans="3:3" hidden="1" x14ac:dyDescent="0.3">
      <c r="C373" s="28"/>
    </row>
    <row r="374" spans="3:3" hidden="1" x14ac:dyDescent="0.3">
      <c r="C374" s="28"/>
    </row>
    <row r="375" spans="3:3" hidden="1" x14ac:dyDescent="0.3">
      <c r="C375" s="28"/>
    </row>
    <row r="376" spans="3:3" hidden="1" x14ac:dyDescent="0.3">
      <c r="C376" s="28"/>
    </row>
    <row r="377" spans="3:3" hidden="1" x14ac:dyDescent="0.3">
      <c r="C377" s="28"/>
    </row>
    <row r="378" spans="3:3" hidden="1" x14ac:dyDescent="0.3">
      <c r="C378" s="28"/>
    </row>
    <row r="379" spans="3:3" hidden="1" x14ac:dyDescent="0.3">
      <c r="C379" s="28"/>
    </row>
    <row r="380" spans="3:3" hidden="1" x14ac:dyDescent="0.3">
      <c r="C380" s="28"/>
    </row>
    <row r="381" spans="3:3" hidden="1" x14ac:dyDescent="0.3">
      <c r="C381" s="28"/>
    </row>
    <row r="382" spans="3:3" hidden="1" x14ac:dyDescent="0.3">
      <c r="C382" s="28"/>
    </row>
    <row r="383" spans="3:3" hidden="1" x14ac:dyDescent="0.3">
      <c r="C383" s="28"/>
    </row>
    <row r="384" spans="3:3" hidden="1" x14ac:dyDescent="0.3">
      <c r="C384" s="28"/>
    </row>
    <row r="385" spans="3:3" hidden="1" x14ac:dyDescent="0.3">
      <c r="C385" s="28"/>
    </row>
    <row r="386" spans="3:3" hidden="1" x14ac:dyDescent="0.3">
      <c r="C386" s="28"/>
    </row>
    <row r="387" spans="3:3" hidden="1" x14ac:dyDescent="0.3">
      <c r="C387" s="28"/>
    </row>
    <row r="388" spans="3:3" hidden="1" x14ac:dyDescent="0.3">
      <c r="C388" s="28"/>
    </row>
    <row r="389" spans="3:3" hidden="1" x14ac:dyDescent="0.3">
      <c r="C389" s="28"/>
    </row>
    <row r="390" spans="3:3" hidden="1" x14ac:dyDescent="0.3">
      <c r="C390" s="28"/>
    </row>
    <row r="391" spans="3:3" hidden="1" x14ac:dyDescent="0.3">
      <c r="C391" s="28"/>
    </row>
    <row r="392" spans="3:3" hidden="1" x14ac:dyDescent="0.3">
      <c r="C392" s="28"/>
    </row>
    <row r="393" spans="3:3" hidden="1" x14ac:dyDescent="0.3">
      <c r="C393" s="28"/>
    </row>
    <row r="394" spans="3:3" hidden="1" x14ac:dyDescent="0.3">
      <c r="C394" s="28"/>
    </row>
    <row r="395" spans="3:3" hidden="1" x14ac:dyDescent="0.3">
      <c r="C395" s="28"/>
    </row>
    <row r="396" spans="3:3" hidden="1" x14ac:dyDescent="0.3">
      <c r="C396" s="28"/>
    </row>
    <row r="397" spans="3:3" hidden="1" x14ac:dyDescent="0.3">
      <c r="C397" s="28"/>
    </row>
    <row r="398" spans="3:3" hidden="1" x14ac:dyDescent="0.3">
      <c r="C398" s="28"/>
    </row>
    <row r="399" spans="3:3" hidden="1" x14ac:dyDescent="0.3">
      <c r="C399" s="28"/>
    </row>
    <row r="400" spans="3:3" hidden="1" x14ac:dyDescent="0.3">
      <c r="C400" s="28"/>
    </row>
    <row r="401" spans="3:3" hidden="1" x14ac:dyDescent="0.3">
      <c r="C401" s="28"/>
    </row>
    <row r="402" spans="3:3" hidden="1" x14ac:dyDescent="0.3">
      <c r="C402" s="28"/>
    </row>
    <row r="403" spans="3:3" hidden="1" x14ac:dyDescent="0.3">
      <c r="C403" s="28"/>
    </row>
    <row r="404" spans="3:3" hidden="1" x14ac:dyDescent="0.3">
      <c r="C404" s="28"/>
    </row>
    <row r="405" spans="3:3" hidden="1" x14ac:dyDescent="0.3">
      <c r="C405" s="28"/>
    </row>
    <row r="406" spans="3:3" hidden="1" x14ac:dyDescent="0.3">
      <c r="C406" s="28"/>
    </row>
    <row r="407" spans="3:3" hidden="1" x14ac:dyDescent="0.3">
      <c r="C407" s="28"/>
    </row>
    <row r="408" spans="3:3" hidden="1" x14ac:dyDescent="0.3">
      <c r="C408" s="28"/>
    </row>
    <row r="409" spans="3:3" hidden="1" x14ac:dyDescent="0.3">
      <c r="C409" s="28"/>
    </row>
    <row r="410" spans="3:3" hidden="1" x14ac:dyDescent="0.3">
      <c r="C410" s="28"/>
    </row>
    <row r="411" spans="3:3" hidden="1" x14ac:dyDescent="0.3">
      <c r="C411" s="28"/>
    </row>
    <row r="412" spans="3:3" hidden="1" x14ac:dyDescent="0.3">
      <c r="C412" s="28"/>
    </row>
    <row r="413" spans="3:3" hidden="1" x14ac:dyDescent="0.3">
      <c r="C413" s="28"/>
    </row>
    <row r="414" spans="3:3" hidden="1" x14ac:dyDescent="0.3">
      <c r="C414" s="28"/>
    </row>
    <row r="415" spans="3:3" hidden="1" x14ac:dyDescent="0.3">
      <c r="C415" s="28"/>
    </row>
    <row r="416" spans="3:3" hidden="1" x14ac:dyDescent="0.3">
      <c r="C416" s="28"/>
    </row>
    <row r="417" spans="3:3" hidden="1" x14ac:dyDescent="0.3">
      <c r="C417" s="28"/>
    </row>
    <row r="418" spans="3:3" hidden="1" x14ac:dyDescent="0.3">
      <c r="C418" s="28"/>
    </row>
    <row r="419" spans="3:3" hidden="1" x14ac:dyDescent="0.3">
      <c r="C419" s="28"/>
    </row>
    <row r="420" spans="3:3" hidden="1" x14ac:dyDescent="0.3">
      <c r="C420" s="28"/>
    </row>
    <row r="421" spans="3:3" hidden="1" x14ac:dyDescent="0.3">
      <c r="C421" s="28"/>
    </row>
    <row r="422" spans="3:3" hidden="1" x14ac:dyDescent="0.3">
      <c r="C422" s="28"/>
    </row>
    <row r="423" spans="3:3" hidden="1" x14ac:dyDescent="0.3">
      <c r="C423" s="28"/>
    </row>
    <row r="424" spans="3:3" hidden="1" x14ac:dyDescent="0.3">
      <c r="C424" s="28"/>
    </row>
    <row r="425" spans="3:3" hidden="1" x14ac:dyDescent="0.3">
      <c r="C425" s="28"/>
    </row>
    <row r="426" spans="3:3" hidden="1" x14ac:dyDescent="0.3">
      <c r="C426" s="28"/>
    </row>
    <row r="427" spans="3:3" hidden="1" x14ac:dyDescent="0.3">
      <c r="C427" s="28"/>
    </row>
    <row r="428" spans="3:3" hidden="1" x14ac:dyDescent="0.3">
      <c r="C428" s="28"/>
    </row>
    <row r="429" spans="3:3" hidden="1" x14ac:dyDescent="0.3">
      <c r="C429" s="28"/>
    </row>
    <row r="430" spans="3:3" hidden="1" x14ac:dyDescent="0.3">
      <c r="C430" s="28"/>
    </row>
    <row r="431" spans="3:3" hidden="1" x14ac:dyDescent="0.3">
      <c r="C431" s="28"/>
    </row>
    <row r="432" spans="3:3" hidden="1" x14ac:dyDescent="0.3">
      <c r="C432" s="28"/>
    </row>
    <row r="433" spans="3:3" hidden="1" x14ac:dyDescent="0.3">
      <c r="C433" s="28"/>
    </row>
    <row r="434" spans="3:3" hidden="1" x14ac:dyDescent="0.3">
      <c r="C434" s="28"/>
    </row>
    <row r="435" spans="3:3" hidden="1" x14ac:dyDescent="0.3">
      <c r="C435" s="28"/>
    </row>
    <row r="436" spans="3:3" hidden="1" x14ac:dyDescent="0.3">
      <c r="C436" s="28"/>
    </row>
    <row r="437" spans="3:3" hidden="1" x14ac:dyDescent="0.3">
      <c r="C437" s="28"/>
    </row>
    <row r="438" spans="3:3" hidden="1" x14ac:dyDescent="0.3">
      <c r="C438" s="28"/>
    </row>
    <row r="439" spans="3:3" hidden="1" x14ac:dyDescent="0.3">
      <c r="C439" s="28"/>
    </row>
    <row r="440" spans="3:3" hidden="1" x14ac:dyDescent="0.3">
      <c r="C440" s="28"/>
    </row>
    <row r="441" spans="3:3" hidden="1" x14ac:dyDescent="0.3">
      <c r="C441" s="28"/>
    </row>
    <row r="442" spans="3:3" hidden="1" x14ac:dyDescent="0.3">
      <c r="C442" s="28"/>
    </row>
    <row r="443" spans="3:3" hidden="1" x14ac:dyDescent="0.3">
      <c r="C443" s="28"/>
    </row>
    <row r="444" spans="3:3" hidden="1" x14ac:dyDescent="0.3">
      <c r="C444" s="28"/>
    </row>
    <row r="445" spans="3:3" hidden="1" x14ac:dyDescent="0.3">
      <c r="C445" s="28"/>
    </row>
    <row r="446" spans="3:3" hidden="1" x14ac:dyDescent="0.3">
      <c r="C446" s="28"/>
    </row>
    <row r="447" spans="3:3" hidden="1" x14ac:dyDescent="0.3">
      <c r="C447" s="28"/>
    </row>
    <row r="448" spans="3:3" hidden="1" x14ac:dyDescent="0.3">
      <c r="C448" s="28"/>
    </row>
    <row r="449" spans="3:3" hidden="1" x14ac:dyDescent="0.3">
      <c r="C449" s="28"/>
    </row>
    <row r="450" spans="3:3" hidden="1" x14ac:dyDescent="0.3">
      <c r="C450" s="28"/>
    </row>
    <row r="451" spans="3:3" hidden="1" x14ac:dyDescent="0.3">
      <c r="C451" s="28"/>
    </row>
    <row r="452" spans="3:3" hidden="1" x14ac:dyDescent="0.3">
      <c r="C452" s="28"/>
    </row>
    <row r="453" spans="3:3" hidden="1" x14ac:dyDescent="0.3">
      <c r="C453" s="28"/>
    </row>
    <row r="454" spans="3:3" hidden="1" x14ac:dyDescent="0.3">
      <c r="C454" s="28"/>
    </row>
    <row r="455" spans="3:3" hidden="1" x14ac:dyDescent="0.3">
      <c r="C455" s="28"/>
    </row>
    <row r="456" spans="3:3" hidden="1" x14ac:dyDescent="0.3">
      <c r="C456" s="28"/>
    </row>
    <row r="457" spans="3:3" hidden="1" x14ac:dyDescent="0.3">
      <c r="C457" s="28"/>
    </row>
    <row r="458" spans="3:3" hidden="1" x14ac:dyDescent="0.3">
      <c r="C458" s="28"/>
    </row>
    <row r="459" spans="3:3" hidden="1" x14ac:dyDescent="0.3">
      <c r="C459" s="28"/>
    </row>
    <row r="460" spans="3:3" hidden="1" x14ac:dyDescent="0.3">
      <c r="C460" s="28"/>
    </row>
    <row r="461" spans="3:3" hidden="1" x14ac:dyDescent="0.3">
      <c r="C461" s="28"/>
    </row>
    <row r="462" spans="3:3" hidden="1" x14ac:dyDescent="0.3">
      <c r="C462" s="28"/>
    </row>
    <row r="463" spans="3:3" hidden="1" x14ac:dyDescent="0.3">
      <c r="C463" s="28"/>
    </row>
    <row r="464" spans="3:3" hidden="1" x14ac:dyDescent="0.3">
      <c r="C464" s="28"/>
    </row>
    <row r="465" spans="3:3" hidden="1" x14ac:dyDescent="0.3">
      <c r="C465" s="28"/>
    </row>
    <row r="466" spans="3:3" hidden="1" x14ac:dyDescent="0.3">
      <c r="C466" s="28"/>
    </row>
    <row r="467" spans="3:3" hidden="1" x14ac:dyDescent="0.3">
      <c r="C467" s="28"/>
    </row>
    <row r="468" spans="3:3" hidden="1" x14ac:dyDescent="0.3">
      <c r="C468" s="28"/>
    </row>
    <row r="469" spans="3:3" hidden="1" x14ac:dyDescent="0.3">
      <c r="C469" s="28"/>
    </row>
    <row r="470" spans="3:3" hidden="1" x14ac:dyDescent="0.3">
      <c r="C470" s="28"/>
    </row>
    <row r="471" spans="3:3" hidden="1" x14ac:dyDescent="0.3">
      <c r="C471" s="28"/>
    </row>
    <row r="472" spans="3:3" hidden="1" x14ac:dyDescent="0.3">
      <c r="C472" s="28"/>
    </row>
    <row r="473" spans="3:3" hidden="1" x14ac:dyDescent="0.3">
      <c r="C473" s="28"/>
    </row>
    <row r="474" spans="3:3" hidden="1" x14ac:dyDescent="0.3">
      <c r="C474" s="28"/>
    </row>
    <row r="475" spans="3:3" hidden="1" x14ac:dyDescent="0.3">
      <c r="C475" s="28"/>
    </row>
    <row r="476" spans="3:3" hidden="1" x14ac:dyDescent="0.3">
      <c r="C476" s="28"/>
    </row>
    <row r="477" spans="3:3" hidden="1" x14ac:dyDescent="0.3">
      <c r="C477" s="28"/>
    </row>
    <row r="478" spans="3:3" hidden="1" x14ac:dyDescent="0.3">
      <c r="C478" s="28"/>
    </row>
    <row r="479" spans="3:3" hidden="1" x14ac:dyDescent="0.3">
      <c r="C479" s="28"/>
    </row>
    <row r="480" spans="3:3" hidden="1" x14ac:dyDescent="0.3">
      <c r="C480" s="28"/>
    </row>
    <row r="481" spans="3:3" hidden="1" x14ac:dyDescent="0.3">
      <c r="C481" s="28"/>
    </row>
    <row r="482" spans="3:3" hidden="1" x14ac:dyDescent="0.3">
      <c r="C482" s="28"/>
    </row>
    <row r="483" spans="3:3" hidden="1" x14ac:dyDescent="0.3">
      <c r="C483" s="28"/>
    </row>
    <row r="484" spans="3:3" hidden="1" x14ac:dyDescent="0.3">
      <c r="C484" s="28"/>
    </row>
    <row r="485" spans="3:3" hidden="1" x14ac:dyDescent="0.3">
      <c r="C485" s="28"/>
    </row>
    <row r="486" spans="3:3" hidden="1" x14ac:dyDescent="0.3">
      <c r="C486" s="28"/>
    </row>
    <row r="487" spans="3:3" hidden="1" x14ac:dyDescent="0.3">
      <c r="C487" s="28"/>
    </row>
    <row r="488" spans="3:3" hidden="1" x14ac:dyDescent="0.3">
      <c r="C488" s="28"/>
    </row>
    <row r="489" spans="3:3" hidden="1" x14ac:dyDescent="0.3">
      <c r="C489" s="28"/>
    </row>
    <row r="490" spans="3:3" hidden="1" x14ac:dyDescent="0.3">
      <c r="C490" s="28"/>
    </row>
    <row r="491" spans="3:3" hidden="1" x14ac:dyDescent="0.3">
      <c r="C491" s="28"/>
    </row>
    <row r="492" spans="3:3" hidden="1" x14ac:dyDescent="0.3">
      <c r="C492" s="28"/>
    </row>
    <row r="493" spans="3:3" hidden="1" x14ac:dyDescent="0.3">
      <c r="C493" s="28"/>
    </row>
    <row r="494" spans="3:3" hidden="1" x14ac:dyDescent="0.3">
      <c r="C494" s="28"/>
    </row>
    <row r="495" spans="3:3" hidden="1" x14ac:dyDescent="0.3">
      <c r="C495" s="28"/>
    </row>
    <row r="496" spans="3:3" hidden="1" x14ac:dyDescent="0.3">
      <c r="C496" s="28"/>
    </row>
    <row r="497" spans="3:3" hidden="1" x14ac:dyDescent="0.3">
      <c r="C497" s="28"/>
    </row>
    <row r="498" spans="3:3" hidden="1" x14ac:dyDescent="0.3">
      <c r="C498" s="28"/>
    </row>
    <row r="499" spans="3:3" hidden="1" x14ac:dyDescent="0.3">
      <c r="C499" s="28"/>
    </row>
    <row r="500" spans="3:3" hidden="1" x14ac:dyDescent="0.3">
      <c r="C500" s="28"/>
    </row>
    <row r="501" spans="3:3" hidden="1" x14ac:dyDescent="0.3">
      <c r="C501" s="28"/>
    </row>
    <row r="502" spans="3:3" hidden="1" x14ac:dyDescent="0.3">
      <c r="C502" s="28"/>
    </row>
    <row r="503" spans="3:3" hidden="1" x14ac:dyDescent="0.3">
      <c r="C503" s="28"/>
    </row>
    <row r="504" spans="3:3" hidden="1" x14ac:dyDescent="0.3">
      <c r="C504" s="28"/>
    </row>
    <row r="505" spans="3:3" hidden="1" x14ac:dyDescent="0.3">
      <c r="C505" s="28"/>
    </row>
    <row r="506" spans="3:3" hidden="1" x14ac:dyDescent="0.3">
      <c r="C506" s="28"/>
    </row>
    <row r="507" spans="3:3" hidden="1" x14ac:dyDescent="0.3">
      <c r="C507" s="28"/>
    </row>
    <row r="508" spans="3:3" hidden="1" x14ac:dyDescent="0.3">
      <c r="C508" s="28"/>
    </row>
    <row r="509" spans="3:3" hidden="1" x14ac:dyDescent="0.3">
      <c r="C509" s="28"/>
    </row>
    <row r="510" spans="3:3" hidden="1" x14ac:dyDescent="0.3">
      <c r="C510" s="28"/>
    </row>
    <row r="511" spans="3:3" hidden="1" x14ac:dyDescent="0.3">
      <c r="C511" s="28"/>
    </row>
    <row r="512" spans="3:3" hidden="1" x14ac:dyDescent="0.3">
      <c r="C512" s="28"/>
    </row>
    <row r="513" spans="3:3" hidden="1" x14ac:dyDescent="0.3">
      <c r="C513" s="28"/>
    </row>
    <row r="514" spans="3:3" hidden="1" x14ac:dyDescent="0.3">
      <c r="C514" s="28"/>
    </row>
    <row r="515" spans="3:3" hidden="1" x14ac:dyDescent="0.3">
      <c r="C515" s="28"/>
    </row>
    <row r="516" spans="3:3" hidden="1" x14ac:dyDescent="0.3">
      <c r="C516" s="28"/>
    </row>
    <row r="517" spans="3:3" hidden="1" x14ac:dyDescent="0.3">
      <c r="C517" s="28"/>
    </row>
    <row r="518" spans="3:3" hidden="1" x14ac:dyDescent="0.3">
      <c r="C518" s="28"/>
    </row>
    <row r="519" spans="3:3" hidden="1" x14ac:dyDescent="0.3">
      <c r="C519" s="28"/>
    </row>
    <row r="520" spans="3:3" hidden="1" x14ac:dyDescent="0.3">
      <c r="C520" s="28"/>
    </row>
    <row r="521" spans="3:3" hidden="1" x14ac:dyDescent="0.3">
      <c r="C521" s="28"/>
    </row>
    <row r="522" spans="3:3" hidden="1" x14ac:dyDescent="0.3">
      <c r="C522" s="28"/>
    </row>
    <row r="523" spans="3:3" hidden="1" x14ac:dyDescent="0.3">
      <c r="C523" s="28"/>
    </row>
    <row r="524" spans="3:3" hidden="1" x14ac:dyDescent="0.3">
      <c r="C524" s="28"/>
    </row>
    <row r="525" spans="3:3" hidden="1" x14ac:dyDescent="0.3">
      <c r="C525" s="28"/>
    </row>
    <row r="526" spans="3:3" hidden="1" x14ac:dyDescent="0.3">
      <c r="C526" s="28"/>
    </row>
    <row r="527" spans="3:3" hidden="1" x14ac:dyDescent="0.3">
      <c r="C527" s="28"/>
    </row>
    <row r="528" spans="3:3" hidden="1" x14ac:dyDescent="0.3">
      <c r="C528" s="28"/>
    </row>
    <row r="529" spans="3:3" hidden="1" x14ac:dyDescent="0.3">
      <c r="C529" s="28"/>
    </row>
    <row r="530" spans="3:3" hidden="1" x14ac:dyDescent="0.3">
      <c r="C530" s="28"/>
    </row>
    <row r="531" spans="3:3" hidden="1" x14ac:dyDescent="0.3">
      <c r="C531" s="28"/>
    </row>
    <row r="532" spans="3:3" hidden="1" x14ac:dyDescent="0.3">
      <c r="C532" s="28"/>
    </row>
    <row r="533" spans="3:3" hidden="1" x14ac:dyDescent="0.3">
      <c r="C533" s="28"/>
    </row>
    <row r="534" spans="3:3" hidden="1" x14ac:dyDescent="0.3">
      <c r="C534" s="28"/>
    </row>
    <row r="535" spans="3:3" hidden="1" x14ac:dyDescent="0.3">
      <c r="C535" s="28"/>
    </row>
    <row r="536" spans="3:3" hidden="1" x14ac:dyDescent="0.3">
      <c r="C536" s="28"/>
    </row>
    <row r="537" spans="3:3" hidden="1" x14ac:dyDescent="0.3">
      <c r="C537" s="28"/>
    </row>
    <row r="538" spans="3:3" hidden="1" x14ac:dyDescent="0.3">
      <c r="C538" s="28"/>
    </row>
    <row r="539" spans="3:3" hidden="1" x14ac:dyDescent="0.3">
      <c r="C539" s="28"/>
    </row>
    <row r="540" spans="3:3" hidden="1" x14ac:dyDescent="0.3">
      <c r="C540" s="28"/>
    </row>
    <row r="541" spans="3:3" hidden="1" x14ac:dyDescent="0.3">
      <c r="C541" s="28"/>
    </row>
    <row r="542" spans="3:3" hidden="1" x14ac:dyDescent="0.3">
      <c r="C542" s="28"/>
    </row>
    <row r="543" spans="3:3" hidden="1" x14ac:dyDescent="0.3">
      <c r="C543" s="28"/>
    </row>
    <row r="544" spans="3:3" hidden="1" x14ac:dyDescent="0.3">
      <c r="C544" s="28"/>
    </row>
    <row r="545" spans="3:3" hidden="1" x14ac:dyDescent="0.3">
      <c r="C545" s="28"/>
    </row>
    <row r="546" spans="3:3" hidden="1" x14ac:dyDescent="0.3">
      <c r="C546" s="28"/>
    </row>
    <row r="547" spans="3:3" hidden="1" x14ac:dyDescent="0.3">
      <c r="C547" s="28"/>
    </row>
    <row r="548" spans="3:3" hidden="1" x14ac:dyDescent="0.3">
      <c r="C548" s="28"/>
    </row>
    <row r="549" spans="3:3" hidden="1" x14ac:dyDescent="0.3">
      <c r="C549" s="28"/>
    </row>
    <row r="550" spans="3:3" hidden="1" x14ac:dyDescent="0.3">
      <c r="C550" s="28"/>
    </row>
    <row r="551" spans="3:3" hidden="1" x14ac:dyDescent="0.3">
      <c r="C551" s="28"/>
    </row>
    <row r="552" spans="3:3" hidden="1" x14ac:dyDescent="0.3">
      <c r="C552" s="28"/>
    </row>
    <row r="553" spans="3:3" hidden="1" x14ac:dyDescent="0.3">
      <c r="C553" s="28"/>
    </row>
    <row r="554" spans="3:3" hidden="1" x14ac:dyDescent="0.3">
      <c r="C554" s="28"/>
    </row>
    <row r="555" spans="3:3" hidden="1" x14ac:dyDescent="0.3">
      <c r="C555" s="28"/>
    </row>
    <row r="556" spans="3:3" hidden="1" x14ac:dyDescent="0.3">
      <c r="C556" s="28"/>
    </row>
    <row r="557" spans="3:3" hidden="1" x14ac:dyDescent="0.3">
      <c r="C557" s="28"/>
    </row>
    <row r="558" spans="3:3" hidden="1" x14ac:dyDescent="0.3">
      <c r="C558" s="28"/>
    </row>
    <row r="559" spans="3:3" hidden="1" x14ac:dyDescent="0.3">
      <c r="C559" s="28"/>
    </row>
    <row r="560" spans="3:3" hidden="1" x14ac:dyDescent="0.3">
      <c r="C560" s="28"/>
    </row>
    <row r="561" spans="3:3" hidden="1" x14ac:dyDescent="0.3">
      <c r="C561" s="28"/>
    </row>
    <row r="562" spans="3:3" hidden="1" x14ac:dyDescent="0.3">
      <c r="C562" s="28"/>
    </row>
    <row r="563" spans="3:3" hidden="1" x14ac:dyDescent="0.3">
      <c r="C563" s="28"/>
    </row>
    <row r="564" spans="3:3" hidden="1" x14ac:dyDescent="0.3">
      <c r="C564" s="28"/>
    </row>
    <row r="565" spans="3:3" hidden="1" x14ac:dyDescent="0.3">
      <c r="C565" s="28"/>
    </row>
    <row r="566" spans="3:3" hidden="1" x14ac:dyDescent="0.3">
      <c r="C566" s="28"/>
    </row>
    <row r="567" spans="3:3" hidden="1" x14ac:dyDescent="0.3">
      <c r="C567" s="28"/>
    </row>
    <row r="568" spans="3:3" hidden="1" x14ac:dyDescent="0.3">
      <c r="C568" s="28"/>
    </row>
    <row r="569" spans="3:3" hidden="1" x14ac:dyDescent="0.3">
      <c r="C569" s="28"/>
    </row>
    <row r="570" spans="3:3" hidden="1" x14ac:dyDescent="0.3">
      <c r="C570" s="28"/>
    </row>
    <row r="571" spans="3:3" hidden="1" x14ac:dyDescent="0.3">
      <c r="C571" s="28"/>
    </row>
    <row r="572" spans="3:3" hidden="1" x14ac:dyDescent="0.3">
      <c r="C572" s="28"/>
    </row>
    <row r="573" spans="3:3" hidden="1" x14ac:dyDescent="0.3">
      <c r="C573" s="28"/>
    </row>
    <row r="574" spans="3:3" hidden="1" x14ac:dyDescent="0.3">
      <c r="C574" s="28"/>
    </row>
    <row r="575" spans="3:3" hidden="1" x14ac:dyDescent="0.3">
      <c r="C575" s="28"/>
    </row>
    <row r="576" spans="3:3" hidden="1" x14ac:dyDescent="0.3">
      <c r="C576" s="28"/>
    </row>
    <row r="577" spans="3:3" hidden="1" x14ac:dyDescent="0.3">
      <c r="C577" s="28"/>
    </row>
    <row r="578" spans="3:3" hidden="1" x14ac:dyDescent="0.3">
      <c r="C578" s="28"/>
    </row>
    <row r="579" spans="3:3" hidden="1" x14ac:dyDescent="0.3">
      <c r="C579" s="28"/>
    </row>
    <row r="580" spans="3:3" hidden="1" x14ac:dyDescent="0.3">
      <c r="C580" s="28"/>
    </row>
    <row r="581" spans="3:3" hidden="1" x14ac:dyDescent="0.3">
      <c r="C581" s="28"/>
    </row>
    <row r="582" spans="3:3" hidden="1" x14ac:dyDescent="0.3">
      <c r="C582" s="28"/>
    </row>
    <row r="583" spans="3:3" hidden="1" x14ac:dyDescent="0.3">
      <c r="C583" s="28"/>
    </row>
    <row r="584" spans="3:3" hidden="1" x14ac:dyDescent="0.3">
      <c r="C584" s="28"/>
    </row>
    <row r="585" spans="3:3" hidden="1" x14ac:dyDescent="0.3">
      <c r="C585" s="28"/>
    </row>
    <row r="586" spans="3:3" hidden="1" x14ac:dyDescent="0.3">
      <c r="C586" s="28"/>
    </row>
    <row r="587" spans="3:3" hidden="1" x14ac:dyDescent="0.3">
      <c r="C587" s="28"/>
    </row>
    <row r="588" spans="3:3" hidden="1" x14ac:dyDescent="0.3">
      <c r="C588" s="28"/>
    </row>
    <row r="589" spans="3:3" hidden="1" x14ac:dyDescent="0.3">
      <c r="C589" s="28"/>
    </row>
    <row r="590" spans="3:3" hidden="1" x14ac:dyDescent="0.3">
      <c r="C590" s="28"/>
    </row>
    <row r="591" spans="3:3" hidden="1" x14ac:dyDescent="0.3">
      <c r="C591" s="28"/>
    </row>
    <row r="592" spans="3:3" hidden="1" x14ac:dyDescent="0.3">
      <c r="C592" s="28"/>
    </row>
    <row r="593" spans="3:3" hidden="1" x14ac:dyDescent="0.3">
      <c r="C593" s="28"/>
    </row>
    <row r="594" spans="3:3" hidden="1" x14ac:dyDescent="0.3">
      <c r="C594" s="28"/>
    </row>
    <row r="595" spans="3:3" hidden="1" x14ac:dyDescent="0.3">
      <c r="C595" s="28"/>
    </row>
    <row r="596" spans="3:3" hidden="1" x14ac:dyDescent="0.3">
      <c r="C596" s="28"/>
    </row>
    <row r="597" spans="3:3" hidden="1" x14ac:dyDescent="0.3">
      <c r="C597" s="28"/>
    </row>
    <row r="598" spans="3:3" hidden="1" x14ac:dyDescent="0.3">
      <c r="C598" s="28"/>
    </row>
    <row r="599" spans="3:3" hidden="1" x14ac:dyDescent="0.3">
      <c r="C599" s="28"/>
    </row>
    <row r="600" spans="3:3" hidden="1" x14ac:dyDescent="0.3">
      <c r="C600" s="28"/>
    </row>
    <row r="601" spans="3:3" hidden="1" x14ac:dyDescent="0.3">
      <c r="C601" s="28"/>
    </row>
    <row r="602" spans="3:3" hidden="1" x14ac:dyDescent="0.3">
      <c r="C602" s="28"/>
    </row>
    <row r="603" spans="3:3" hidden="1" x14ac:dyDescent="0.3">
      <c r="C603" s="28"/>
    </row>
    <row r="604" spans="3:3" hidden="1" x14ac:dyDescent="0.3">
      <c r="C604" s="28"/>
    </row>
    <row r="605" spans="3:3" hidden="1" x14ac:dyDescent="0.3">
      <c r="C605" s="28"/>
    </row>
    <row r="606" spans="3:3" hidden="1" x14ac:dyDescent="0.3">
      <c r="C606" s="28"/>
    </row>
    <row r="607" spans="3:3" hidden="1" x14ac:dyDescent="0.3">
      <c r="C607" s="28"/>
    </row>
    <row r="608" spans="3:3" hidden="1" x14ac:dyDescent="0.3">
      <c r="C608" s="28"/>
    </row>
    <row r="609" spans="3:3" hidden="1" x14ac:dyDescent="0.3">
      <c r="C609" s="28"/>
    </row>
    <row r="610" spans="3:3" hidden="1" x14ac:dyDescent="0.3">
      <c r="C610" s="28"/>
    </row>
    <row r="611" spans="3:3" hidden="1" x14ac:dyDescent="0.3">
      <c r="C611" s="28"/>
    </row>
    <row r="612" spans="3:3" hidden="1" x14ac:dyDescent="0.3">
      <c r="C612" s="28"/>
    </row>
    <row r="613" spans="3:3" hidden="1" x14ac:dyDescent="0.3">
      <c r="C613" s="28"/>
    </row>
    <row r="614" spans="3:3" hidden="1" x14ac:dyDescent="0.3">
      <c r="C614" s="28"/>
    </row>
    <row r="615" spans="3:3" hidden="1" x14ac:dyDescent="0.3">
      <c r="C615" s="28"/>
    </row>
    <row r="616" spans="3:3" hidden="1" x14ac:dyDescent="0.3">
      <c r="C616" s="28"/>
    </row>
    <row r="617" spans="3:3" hidden="1" x14ac:dyDescent="0.3">
      <c r="C617" s="28"/>
    </row>
    <row r="618" spans="3:3" hidden="1" x14ac:dyDescent="0.3">
      <c r="C618" s="28"/>
    </row>
    <row r="619" spans="3:3" hidden="1" x14ac:dyDescent="0.3">
      <c r="C619" s="28"/>
    </row>
    <row r="620" spans="3:3" hidden="1" x14ac:dyDescent="0.3">
      <c r="C620" s="28"/>
    </row>
    <row r="621" spans="3:3" hidden="1" x14ac:dyDescent="0.3">
      <c r="C621" s="28"/>
    </row>
    <row r="622" spans="3:3" hidden="1" x14ac:dyDescent="0.3">
      <c r="C622" s="28"/>
    </row>
    <row r="623" spans="3:3" hidden="1" x14ac:dyDescent="0.3">
      <c r="C623" s="28"/>
    </row>
    <row r="624" spans="3:3" hidden="1" x14ac:dyDescent="0.3">
      <c r="C624" s="28"/>
    </row>
    <row r="625" spans="3:3" hidden="1" x14ac:dyDescent="0.3">
      <c r="C625" s="28"/>
    </row>
    <row r="626" spans="3:3" hidden="1" x14ac:dyDescent="0.3">
      <c r="C626" s="28"/>
    </row>
    <row r="627" spans="3:3" hidden="1" x14ac:dyDescent="0.3">
      <c r="C627" s="28"/>
    </row>
    <row r="628" spans="3:3" hidden="1" x14ac:dyDescent="0.3">
      <c r="C628" s="28"/>
    </row>
    <row r="629" spans="3:3" hidden="1" x14ac:dyDescent="0.3">
      <c r="C629" s="28"/>
    </row>
    <row r="630" spans="3:3" hidden="1" x14ac:dyDescent="0.3">
      <c r="C630" s="28"/>
    </row>
    <row r="631" spans="3:3" hidden="1" x14ac:dyDescent="0.3">
      <c r="C631" s="28"/>
    </row>
    <row r="632" spans="3:3" hidden="1" x14ac:dyDescent="0.3">
      <c r="C632" s="28"/>
    </row>
    <row r="633" spans="3:3" hidden="1" x14ac:dyDescent="0.3">
      <c r="C633" s="28"/>
    </row>
    <row r="634" spans="3:3" hidden="1" x14ac:dyDescent="0.3">
      <c r="C634" s="28"/>
    </row>
    <row r="635" spans="3:3" hidden="1" x14ac:dyDescent="0.3">
      <c r="C635" s="28"/>
    </row>
    <row r="636" spans="3:3" hidden="1" x14ac:dyDescent="0.3">
      <c r="C636" s="28"/>
    </row>
    <row r="637" spans="3:3" hidden="1" x14ac:dyDescent="0.3">
      <c r="C637" s="28"/>
    </row>
    <row r="638" spans="3:3" hidden="1" x14ac:dyDescent="0.3">
      <c r="C638" s="28"/>
    </row>
    <row r="639" spans="3:3" hidden="1" x14ac:dyDescent="0.3">
      <c r="C639" s="28"/>
    </row>
    <row r="640" spans="3:3" hidden="1" x14ac:dyDescent="0.3">
      <c r="C640" s="28"/>
    </row>
    <row r="641" spans="3:3" hidden="1" x14ac:dyDescent="0.3">
      <c r="C641" s="28"/>
    </row>
    <row r="642" spans="3:3" hidden="1" x14ac:dyDescent="0.3">
      <c r="C642" s="28"/>
    </row>
    <row r="643" spans="3:3" hidden="1" x14ac:dyDescent="0.3">
      <c r="C643" s="28"/>
    </row>
    <row r="644" spans="3:3" hidden="1" x14ac:dyDescent="0.3">
      <c r="C644" s="28"/>
    </row>
    <row r="645" spans="3:3" hidden="1" x14ac:dyDescent="0.3">
      <c r="C645" s="28"/>
    </row>
    <row r="646" spans="3:3" hidden="1" x14ac:dyDescent="0.3">
      <c r="C646" s="28"/>
    </row>
    <row r="647" spans="3:3" hidden="1" x14ac:dyDescent="0.3">
      <c r="C647" s="28"/>
    </row>
    <row r="648" spans="3:3" hidden="1" x14ac:dyDescent="0.3">
      <c r="C648" s="28"/>
    </row>
    <row r="649" spans="3:3" hidden="1" x14ac:dyDescent="0.3">
      <c r="C649" s="28"/>
    </row>
    <row r="650" spans="3:3" hidden="1" x14ac:dyDescent="0.3">
      <c r="C650" s="28"/>
    </row>
    <row r="651" spans="3:3" hidden="1" x14ac:dyDescent="0.3">
      <c r="C651" s="28"/>
    </row>
    <row r="652" spans="3:3" hidden="1" x14ac:dyDescent="0.3">
      <c r="C652" s="28"/>
    </row>
    <row r="653" spans="3:3" hidden="1" x14ac:dyDescent="0.3">
      <c r="C653" s="28"/>
    </row>
    <row r="654" spans="3:3" hidden="1" x14ac:dyDescent="0.3">
      <c r="C654" s="28"/>
    </row>
    <row r="655" spans="3:3" hidden="1" x14ac:dyDescent="0.3">
      <c r="C655" s="28"/>
    </row>
    <row r="656" spans="3:3" hidden="1" x14ac:dyDescent="0.3">
      <c r="C656" s="28"/>
    </row>
    <row r="657" spans="3:3" hidden="1" x14ac:dyDescent="0.3">
      <c r="C657" s="28"/>
    </row>
    <row r="658" spans="3:3" hidden="1" x14ac:dyDescent="0.3">
      <c r="C658" s="28"/>
    </row>
    <row r="659" spans="3:3" hidden="1" x14ac:dyDescent="0.3">
      <c r="C659" s="28"/>
    </row>
    <row r="660" spans="3:3" hidden="1" x14ac:dyDescent="0.3">
      <c r="C660" s="28"/>
    </row>
    <row r="661" spans="3:3" hidden="1" x14ac:dyDescent="0.3">
      <c r="C661" s="28"/>
    </row>
    <row r="662" spans="3:3" hidden="1" x14ac:dyDescent="0.3">
      <c r="C662" s="28"/>
    </row>
    <row r="663" spans="3:3" hidden="1" x14ac:dyDescent="0.3">
      <c r="C663" s="28"/>
    </row>
    <row r="664" spans="3:3" hidden="1" x14ac:dyDescent="0.3">
      <c r="C664" s="28"/>
    </row>
    <row r="665" spans="3:3" hidden="1" x14ac:dyDescent="0.3">
      <c r="C665" s="28"/>
    </row>
    <row r="666" spans="3:3" hidden="1" x14ac:dyDescent="0.3">
      <c r="C666" s="28"/>
    </row>
    <row r="667" spans="3:3" hidden="1" x14ac:dyDescent="0.3">
      <c r="C667" s="28"/>
    </row>
    <row r="668" spans="3:3" hidden="1" x14ac:dyDescent="0.3">
      <c r="C668" s="28"/>
    </row>
    <row r="669" spans="3:3" hidden="1" x14ac:dyDescent="0.3">
      <c r="C669" s="28"/>
    </row>
    <row r="670" spans="3:3" hidden="1" x14ac:dyDescent="0.3">
      <c r="C670" s="28"/>
    </row>
    <row r="671" spans="3:3" hidden="1" x14ac:dyDescent="0.3">
      <c r="C671" s="28"/>
    </row>
    <row r="672" spans="3:3" hidden="1" x14ac:dyDescent="0.3">
      <c r="C672" s="28"/>
    </row>
    <row r="673" spans="3:3" hidden="1" x14ac:dyDescent="0.3">
      <c r="C673" s="28"/>
    </row>
    <row r="674" spans="3:3" hidden="1" x14ac:dyDescent="0.3">
      <c r="C674" s="28"/>
    </row>
    <row r="675" spans="3:3" hidden="1" x14ac:dyDescent="0.3">
      <c r="C675" s="28"/>
    </row>
    <row r="676" spans="3:3" hidden="1" x14ac:dyDescent="0.3">
      <c r="C676" s="28"/>
    </row>
    <row r="677" spans="3:3" hidden="1" x14ac:dyDescent="0.3">
      <c r="C677" s="28"/>
    </row>
    <row r="678" spans="3:3" hidden="1" x14ac:dyDescent="0.3">
      <c r="C678" s="28"/>
    </row>
    <row r="679" spans="3:3" hidden="1" x14ac:dyDescent="0.3">
      <c r="C679" s="28"/>
    </row>
    <row r="680" spans="3:3" hidden="1" x14ac:dyDescent="0.3">
      <c r="C680" s="28"/>
    </row>
    <row r="681" spans="3:3" hidden="1" x14ac:dyDescent="0.3">
      <c r="C681" s="28"/>
    </row>
    <row r="682" spans="3:3" hidden="1" x14ac:dyDescent="0.3">
      <c r="C682" s="28"/>
    </row>
    <row r="683" spans="3:3" hidden="1" x14ac:dyDescent="0.3">
      <c r="C683" s="28"/>
    </row>
    <row r="684" spans="3:3" hidden="1" x14ac:dyDescent="0.3">
      <c r="C684" s="28"/>
    </row>
    <row r="685" spans="3:3" hidden="1" x14ac:dyDescent="0.3">
      <c r="C685" s="28"/>
    </row>
    <row r="686" spans="3:3" hidden="1" x14ac:dyDescent="0.3">
      <c r="C686" s="28"/>
    </row>
    <row r="687" spans="3:3" hidden="1" x14ac:dyDescent="0.3">
      <c r="C687" s="28"/>
    </row>
    <row r="688" spans="3:3" hidden="1" x14ac:dyDescent="0.3">
      <c r="C688" s="28"/>
    </row>
    <row r="689" spans="3:3" hidden="1" x14ac:dyDescent="0.3">
      <c r="C689" s="28"/>
    </row>
    <row r="690" spans="3:3" hidden="1" x14ac:dyDescent="0.3">
      <c r="C690" s="28"/>
    </row>
    <row r="691" spans="3:3" hidden="1" x14ac:dyDescent="0.3">
      <c r="C691" s="28"/>
    </row>
    <row r="692" spans="3:3" hidden="1" x14ac:dyDescent="0.3">
      <c r="C692" s="28"/>
    </row>
    <row r="693" spans="3:3" hidden="1" x14ac:dyDescent="0.3">
      <c r="C693" s="28"/>
    </row>
    <row r="694" spans="3:3" hidden="1" x14ac:dyDescent="0.3">
      <c r="C694" s="28"/>
    </row>
    <row r="695" spans="3:3" hidden="1" x14ac:dyDescent="0.3">
      <c r="C695" s="28"/>
    </row>
    <row r="696" spans="3:3" hidden="1" x14ac:dyDescent="0.3">
      <c r="C696" s="28"/>
    </row>
    <row r="697" spans="3:3" hidden="1" x14ac:dyDescent="0.3">
      <c r="C697" s="28"/>
    </row>
    <row r="698" spans="3:3" hidden="1" x14ac:dyDescent="0.3">
      <c r="C698" s="28"/>
    </row>
    <row r="699" spans="3:3" hidden="1" x14ac:dyDescent="0.3">
      <c r="C699" s="28"/>
    </row>
    <row r="700" spans="3:3" hidden="1" x14ac:dyDescent="0.3">
      <c r="C700" s="28"/>
    </row>
    <row r="701" spans="3:3" hidden="1" x14ac:dyDescent="0.3">
      <c r="C701" s="28"/>
    </row>
    <row r="702" spans="3:3" hidden="1" x14ac:dyDescent="0.3">
      <c r="C702" s="28"/>
    </row>
    <row r="703" spans="3:3" hidden="1" x14ac:dyDescent="0.3">
      <c r="C703" s="28"/>
    </row>
    <row r="704" spans="3:3" hidden="1" x14ac:dyDescent="0.3">
      <c r="C704" s="28"/>
    </row>
    <row r="705" spans="3:3" hidden="1" x14ac:dyDescent="0.3">
      <c r="C705" s="28"/>
    </row>
    <row r="706" spans="3:3" hidden="1" x14ac:dyDescent="0.3">
      <c r="C706" s="28"/>
    </row>
    <row r="707" spans="3:3" hidden="1" x14ac:dyDescent="0.3">
      <c r="C707" s="28"/>
    </row>
    <row r="708" spans="3:3" hidden="1" x14ac:dyDescent="0.3">
      <c r="C708" s="28"/>
    </row>
    <row r="709" spans="3:3" hidden="1" x14ac:dyDescent="0.3">
      <c r="C709" s="28"/>
    </row>
    <row r="710" spans="3:3" hidden="1" x14ac:dyDescent="0.3">
      <c r="C710" s="28"/>
    </row>
    <row r="711" spans="3:3" hidden="1" x14ac:dyDescent="0.3">
      <c r="C711" s="28"/>
    </row>
    <row r="712" spans="3:3" hidden="1" x14ac:dyDescent="0.3">
      <c r="C712" s="28"/>
    </row>
    <row r="713" spans="3:3" hidden="1" x14ac:dyDescent="0.3">
      <c r="C713" s="28"/>
    </row>
    <row r="714" spans="3:3" hidden="1" x14ac:dyDescent="0.3">
      <c r="C714" s="28"/>
    </row>
    <row r="715" spans="3:3" hidden="1" x14ac:dyDescent="0.3">
      <c r="C715" s="28"/>
    </row>
    <row r="716" spans="3:3" hidden="1" x14ac:dyDescent="0.3">
      <c r="C716" s="28"/>
    </row>
    <row r="717" spans="3:3" hidden="1" x14ac:dyDescent="0.3">
      <c r="C717" s="28"/>
    </row>
    <row r="718" spans="3:3" hidden="1" x14ac:dyDescent="0.3">
      <c r="C718" s="28"/>
    </row>
    <row r="719" spans="3:3" hidden="1" x14ac:dyDescent="0.3">
      <c r="C719" s="28"/>
    </row>
    <row r="720" spans="3:3" hidden="1" x14ac:dyDescent="0.3">
      <c r="C720" s="28"/>
    </row>
    <row r="721" spans="3:3" hidden="1" x14ac:dyDescent="0.3">
      <c r="C721" s="28"/>
    </row>
    <row r="722" spans="3:3" hidden="1" x14ac:dyDescent="0.3">
      <c r="C722" s="28"/>
    </row>
    <row r="723" spans="3:3" hidden="1" x14ac:dyDescent="0.3">
      <c r="C723" s="28"/>
    </row>
    <row r="724" spans="3:3" hidden="1" x14ac:dyDescent="0.3">
      <c r="C724" s="28"/>
    </row>
    <row r="725" spans="3:3" hidden="1" x14ac:dyDescent="0.3">
      <c r="C725" s="28"/>
    </row>
    <row r="726" spans="3:3" hidden="1" x14ac:dyDescent="0.3">
      <c r="C726" s="28"/>
    </row>
    <row r="727" spans="3:3" hidden="1" x14ac:dyDescent="0.3">
      <c r="C727" s="28"/>
    </row>
    <row r="728" spans="3:3" hidden="1" x14ac:dyDescent="0.3">
      <c r="C728" s="28"/>
    </row>
    <row r="729" spans="3:3" hidden="1" x14ac:dyDescent="0.3">
      <c r="C729" s="28"/>
    </row>
    <row r="730" spans="3:3" hidden="1" x14ac:dyDescent="0.3">
      <c r="C730" s="28"/>
    </row>
    <row r="731" spans="3:3" hidden="1" x14ac:dyDescent="0.3">
      <c r="C731" s="28"/>
    </row>
    <row r="732" spans="3:3" hidden="1" x14ac:dyDescent="0.3">
      <c r="C732" s="28"/>
    </row>
    <row r="733" spans="3:3" hidden="1" x14ac:dyDescent="0.3">
      <c r="C733" s="28"/>
    </row>
    <row r="734" spans="3:3" hidden="1" x14ac:dyDescent="0.3">
      <c r="C734" s="28"/>
    </row>
    <row r="735" spans="3:3" hidden="1" x14ac:dyDescent="0.3">
      <c r="C735" s="28"/>
    </row>
    <row r="736" spans="3:3" hidden="1" x14ac:dyDescent="0.3">
      <c r="C736" s="28"/>
    </row>
    <row r="737" spans="3:3" hidden="1" x14ac:dyDescent="0.3">
      <c r="C737" s="28"/>
    </row>
    <row r="738" spans="3:3" hidden="1" x14ac:dyDescent="0.3">
      <c r="C738" s="28"/>
    </row>
    <row r="739" spans="3:3" hidden="1" x14ac:dyDescent="0.3">
      <c r="C739" s="28"/>
    </row>
    <row r="740" spans="3:3" hidden="1" x14ac:dyDescent="0.3">
      <c r="C740" s="28"/>
    </row>
    <row r="741" spans="3:3" hidden="1" x14ac:dyDescent="0.3">
      <c r="C741" s="28"/>
    </row>
    <row r="742" spans="3:3" hidden="1" x14ac:dyDescent="0.3">
      <c r="C742" s="28"/>
    </row>
    <row r="743" spans="3:3" hidden="1" x14ac:dyDescent="0.3">
      <c r="C743" s="28"/>
    </row>
    <row r="744" spans="3:3" hidden="1" x14ac:dyDescent="0.3">
      <c r="C744" s="28"/>
    </row>
    <row r="745" spans="3:3" hidden="1" x14ac:dyDescent="0.3">
      <c r="C745" s="28"/>
    </row>
    <row r="746" spans="3:3" hidden="1" x14ac:dyDescent="0.3">
      <c r="C746" s="28"/>
    </row>
    <row r="747" spans="3:3" hidden="1" x14ac:dyDescent="0.3">
      <c r="C747" s="28"/>
    </row>
    <row r="748" spans="3:3" hidden="1" x14ac:dyDescent="0.3">
      <c r="C748" s="28"/>
    </row>
    <row r="749" spans="3:3" hidden="1" x14ac:dyDescent="0.3">
      <c r="C749" s="28"/>
    </row>
    <row r="750" spans="3:3" hidden="1" x14ac:dyDescent="0.3">
      <c r="C750" s="28"/>
    </row>
    <row r="751" spans="3:3" hidden="1" x14ac:dyDescent="0.3">
      <c r="C751" s="28"/>
    </row>
    <row r="752" spans="3:3" hidden="1" x14ac:dyDescent="0.3">
      <c r="C752" s="28"/>
    </row>
    <row r="753" spans="3:3" hidden="1" x14ac:dyDescent="0.3">
      <c r="C753" s="28"/>
    </row>
    <row r="754" spans="3:3" hidden="1" x14ac:dyDescent="0.3">
      <c r="C754" s="28"/>
    </row>
    <row r="755" spans="3:3" hidden="1" x14ac:dyDescent="0.3">
      <c r="C755" s="28"/>
    </row>
    <row r="756" spans="3:3" hidden="1" x14ac:dyDescent="0.3">
      <c r="C756" s="28"/>
    </row>
    <row r="757" spans="3:3" hidden="1" x14ac:dyDescent="0.3">
      <c r="C757" s="28"/>
    </row>
    <row r="758" spans="3:3" hidden="1" x14ac:dyDescent="0.3">
      <c r="C758" s="28"/>
    </row>
    <row r="759" spans="3:3" hidden="1" x14ac:dyDescent="0.3">
      <c r="C759" s="28"/>
    </row>
    <row r="760" spans="3:3" hidden="1" x14ac:dyDescent="0.3">
      <c r="C760" s="28"/>
    </row>
    <row r="761" spans="3:3" hidden="1" x14ac:dyDescent="0.3">
      <c r="C761" s="28"/>
    </row>
    <row r="762" spans="3:3" hidden="1" x14ac:dyDescent="0.3">
      <c r="C762" s="28"/>
    </row>
    <row r="763" spans="3:3" hidden="1" x14ac:dyDescent="0.3">
      <c r="C763" s="28"/>
    </row>
    <row r="764" spans="3:3" hidden="1" x14ac:dyDescent="0.3">
      <c r="C764" s="28"/>
    </row>
    <row r="765" spans="3:3" hidden="1" x14ac:dyDescent="0.3">
      <c r="C765" s="28"/>
    </row>
    <row r="766" spans="3:3" hidden="1" x14ac:dyDescent="0.3">
      <c r="C766" s="28"/>
    </row>
    <row r="767" spans="3:3" hidden="1" x14ac:dyDescent="0.3">
      <c r="C767" s="28"/>
    </row>
    <row r="768" spans="3:3" hidden="1" x14ac:dyDescent="0.3">
      <c r="C768" s="28"/>
    </row>
    <row r="769" spans="3:3" hidden="1" x14ac:dyDescent="0.3">
      <c r="C769" s="28"/>
    </row>
    <row r="770" spans="3:3" hidden="1" x14ac:dyDescent="0.3">
      <c r="C770" s="28"/>
    </row>
    <row r="771" spans="3:3" hidden="1" x14ac:dyDescent="0.3">
      <c r="C771" s="28"/>
    </row>
    <row r="772" spans="3:3" hidden="1" x14ac:dyDescent="0.3">
      <c r="C772" s="28"/>
    </row>
    <row r="773" spans="3:3" hidden="1" x14ac:dyDescent="0.3">
      <c r="C773" s="28"/>
    </row>
    <row r="774" spans="3:3" hidden="1" x14ac:dyDescent="0.3">
      <c r="C774" s="28"/>
    </row>
    <row r="775" spans="3:3" hidden="1" x14ac:dyDescent="0.3">
      <c r="C775" s="28"/>
    </row>
    <row r="776" spans="3:3" hidden="1" x14ac:dyDescent="0.3">
      <c r="C776" s="28"/>
    </row>
    <row r="777" spans="3:3" hidden="1" x14ac:dyDescent="0.3">
      <c r="C777" s="28"/>
    </row>
    <row r="778" spans="3:3" hidden="1" x14ac:dyDescent="0.3">
      <c r="C778" s="28"/>
    </row>
    <row r="779" spans="3:3" hidden="1" x14ac:dyDescent="0.3">
      <c r="C779" s="28"/>
    </row>
    <row r="780" spans="3:3" hidden="1" x14ac:dyDescent="0.3">
      <c r="C780" s="28"/>
    </row>
    <row r="781" spans="3:3" hidden="1" x14ac:dyDescent="0.3">
      <c r="C781" s="28"/>
    </row>
    <row r="782" spans="3:3" hidden="1" x14ac:dyDescent="0.3">
      <c r="C782" s="28"/>
    </row>
    <row r="783" spans="3:3" hidden="1" x14ac:dyDescent="0.3">
      <c r="C783" s="28"/>
    </row>
    <row r="784" spans="3:3" hidden="1" x14ac:dyDescent="0.3">
      <c r="C784" s="28"/>
    </row>
    <row r="785" spans="3:3" hidden="1" x14ac:dyDescent="0.3">
      <c r="C785" s="28"/>
    </row>
    <row r="786" spans="3:3" hidden="1" x14ac:dyDescent="0.3">
      <c r="C786" s="28"/>
    </row>
    <row r="787" spans="3:3" hidden="1" x14ac:dyDescent="0.3">
      <c r="C787" s="28"/>
    </row>
    <row r="788" spans="3:3" hidden="1" x14ac:dyDescent="0.3">
      <c r="C788" s="28"/>
    </row>
    <row r="789" spans="3:3" hidden="1" x14ac:dyDescent="0.3">
      <c r="C789" s="28"/>
    </row>
    <row r="790" spans="3:3" hidden="1" x14ac:dyDescent="0.3">
      <c r="C790" s="28"/>
    </row>
    <row r="791" spans="3:3" hidden="1" x14ac:dyDescent="0.3">
      <c r="C791" s="28"/>
    </row>
    <row r="792" spans="3:3" hidden="1" x14ac:dyDescent="0.3">
      <c r="C792" s="28"/>
    </row>
    <row r="793" spans="3:3" hidden="1" x14ac:dyDescent="0.3">
      <c r="C793" s="28"/>
    </row>
    <row r="794" spans="3:3" hidden="1" x14ac:dyDescent="0.3">
      <c r="C794" s="28"/>
    </row>
    <row r="795" spans="3:3" hidden="1" x14ac:dyDescent="0.3">
      <c r="C795" s="28"/>
    </row>
    <row r="796" spans="3:3" hidden="1" x14ac:dyDescent="0.3">
      <c r="C796" s="28"/>
    </row>
    <row r="797" spans="3:3" hidden="1" x14ac:dyDescent="0.3">
      <c r="C797" s="28"/>
    </row>
    <row r="798" spans="3:3" hidden="1" x14ac:dyDescent="0.3">
      <c r="C798" s="28"/>
    </row>
    <row r="799" spans="3:3" hidden="1" x14ac:dyDescent="0.3">
      <c r="C799" s="28"/>
    </row>
    <row r="800" spans="3:3" hidden="1" x14ac:dyDescent="0.3">
      <c r="C800" s="28"/>
    </row>
    <row r="801" spans="3:3" hidden="1" x14ac:dyDescent="0.3">
      <c r="C801" s="28"/>
    </row>
    <row r="802" spans="3:3" hidden="1" x14ac:dyDescent="0.3">
      <c r="C802" s="28"/>
    </row>
    <row r="803" spans="3:3" hidden="1" x14ac:dyDescent="0.3">
      <c r="C803" s="28"/>
    </row>
    <row r="804" spans="3:3" hidden="1" x14ac:dyDescent="0.3">
      <c r="C804" s="28"/>
    </row>
    <row r="805" spans="3:3" hidden="1" x14ac:dyDescent="0.3">
      <c r="C805" s="28"/>
    </row>
    <row r="806" spans="3:3" hidden="1" x14ac:dyDescent="0.3">
      <c r="C806" s="28"/>
    </row>
    <row r="807" spans="3:3" hidden="1" x14ac:dyDescent="0.3">
      <c r="C807" s="28"/>
    </row>
    <row r="808" spans="3:3" hidden="1" x14ac:dyDescent="0.3">
      <c r="C808" s="28"/>
    </row>
    <row r="809" spans="3:3" hidden="1" x14ac:dyDescent="0.3">
      <c r="C809" s="28"/>
    </row>
    <row r="810" spans="3:3" hidden="1" x14ac:dyDescent="0.3">
      <c r="C810" s="28"/>
    </row>
    <row r="811" spans="3:3" hidden="1" x14ac:dyDescent="0.3">
      <c r="C811" s="28"/>
    </row>
    <row r="812" spans="3:3" hidden="1" x14ac:dyDescent="0.3">
      <c r="C812" s="28"/>
    </row>
    <row r="813" spans="3:3" hidden="1" x14ac:dyDescent="0.3">
      <c r="C813" s="28"/>
    </row>
    <row r="814" spans="3:3" hidden="1" x14ac:dyDescent="0.3">
      <c r="C814" s="28"/>
    </row>
    <row r="815" spans="3:3" hidden="1" x14ac:dyDescent="0.3">
      <c r="C815" s="28"/>
    </row>
    <row r="816" spans="3:3" hidden="1" x14ac:dyDescent="0.3">
      <c r="C816" s="28"/>
    </row>
    <row r="817" spans="3:3" hidden="1" x14ac:dyDescent="0.3">
      <c r="C817" s="28"/>
    </row>
    <row r="818" spans="3:3" hidden="1" x14ac:dyDescent="0.3">
      <c r="C818" s="28"/>
    </row>
    <row r="819" spans="3:3" hidden="1" x14ac:dyDescent="0.3">
      <c r="C819" s="28"/>
    </row>
    <row r="820" spans="3:3" hidden="1" x14ac:dyDescent="0.3">
      <c r="C820" s="28"/>
    </row>
    <row r="821" spans="3:3" hidden="1" x14ac:dyDescent="0.3">
      <c r="C821" s="28"/>
    </row>
    <row r="822" spans="3:3" hidden="1" x14ac:dyDescent="0.3">
      <c r="C822" s="28"/>
    </row>
    <row r="823" spans="3:3" hidden="1" x14ac:dyDescent="0.3">
      <c r="C823" s="28"/>
    </row>
    <row r="824" spans="3:3" hidden="1" x14ac:dyDescent="0.3">
      <c r="C824" s="28"/>
    </row>
    <row r="825" spans="3:3" hidden="1" x14ac:dyDescent="0.3">
      <c r="C825" s="28"/>
    </row>
    <row r="826" spans="3:3" hidden="1" x14ac:dyDescent="0.3">
      <c r="C826" s="28"/>
    </row>
    <row r="827" spans="3:3" hidden="1" x14ac:dyDescent="0.3">
      <c r="C827" s="28"/>
    </row>
    <row r="828" spans="3:3" hidden="1" x14ac:dyDescent="0.3">
      <c r="C828" s="28"/>
    </row>
    <row r="829" spans="3:3" hidden="1" x14ac:dyDescent="0.3">
      <c r="C829" s="28"/>
    </row>
    <row r="830" spans="3:3" hidden="1" x14ac:dyDescent="0.3">
      <c r="C830" s="28"/>
    </row>
    <row r="831" spans="3:3" hidden="1" x14ac:dyDescent="0.3">
      <c r="C831" s="28"/>
    </row>
    <row r="832" spans="3:3" hidden="1" x14ac:dyDescent="0.3">
      <c r="C832" s="28"/>
    </row>
    <row r="833" spans="3:3" hidden="1" x14ac:dyDescent="0.3">
      <c r="C833" s="28"/>
    </row>
    <row r="834" spans="3:3" hidden="1" x14ac:dyDescent="0.3">
      <c r="C834" s="28"/>
    </row>
    <row r="835" spans="3:3" hidden="1" x14ac:dyDescent="0.3">
      <c r="C835" s="28"/>
    </row>
    <row r="836" spans="3:3" hidden="1" x14ac:dyDescent="0.3">
      <c r="C836" s="28"/>
    </row>
    <row r="837" spans="3:3" hidden="1" x14ac:dyDescent="0.3">
      <c r="C837" s="28"/>
    </row>
    <row r="838" spans="3:3" hidden="1" x14ac:dyDescent="0.3">
      <c r="C838" s="28"/>
    </row>
    <row r="839" spans="3:3" hidden="1" x14ac:dyDescent="0.3">
      <c r="C839" s="28"/>
    </row>
    <row r="840" spans="3:3" hidden="1" x14ac:dyDescent="0.3">
      <c r="C840" s="28"/>
    </row>
    <row r="841" spans="3:3" hidden="1" x14ac:dyDescent="0.3">
      <c r="C841" s="28"/>
    </row>
    <row r="842" spans="3:3" hidden="1" x14ac:dyDescent="0.3">
      <c r="C842" s="28"/>
    </row>
    <row r="843" spans="3:3" hidden="1" x14ac:dyDescent="0.3">
      <c r="C843" s="28"/>
    </row>
    <row r="844" spans="3:3" hidden="1" x14ac:dyDescent="0.3">
      <c r="C844" s="28"/>
    </row>
    <row r="845" spans="3:3" hidden="1" x14ac:dyDescent="0.3">
      <c r="C845" s="28"/>
    </row>
    <row r="846" spans="3:3" hidden="1" x14ac:dyDescent="0.3">
      <c r="C846" s="28"/>
    </row>
    <row r="847" spans="3:3" hidden="1" x14ac:dyDescent="0.3">
      <c r="C847" s="28"/>
    </row>
    <row r="848" spans="3:3" hidden="1" x14ac:dyDescent="0.3">
      <c r="C848" s="28"/>
    </row>
    <row r="849" spans="3:3" hidden="1" x14ac:dyDescent="0.3">
      <c r="C849" s="28"/>
    </row>
    <row r="850" spans="3:3" hidden="1" x14ac:dyDescent="0.3">
      <c r="C850" s="28"/>
    </row>
    <row r="851" spans="3:3" hidden="1" x14ac:dyDescent="0.3">
      <c r="C851" s="28"/>
    </row>
    <row r="852" spans="3:3" hidden="1" x14ac:dyDescent="0.3">
      <c r="C852" s="28"/>
    </row>
    <row r="853" spans="3:3" hidden="1" x14ac:dyDescent="0.3">
      <c r="C853" s="28"/>
    </row>
    <row r="854" spans="3:3" hidden="1" x14ac:dyDescent="0.3">
      <c r="C854" s="28"/>
    </row>
    <row r="855" spans="3:3" hidden="1" x14ac:dyDescent="0.3">
      <c r="C855" s="28"/>
    </row>
    <row r="856" spans="3:3" hidden="1" x14ac:dyDescent="0.3">
      <c r="C856" s="28"/>
    </row>
    <row r="857" spans="3:3" hidden="1" x14ac:dyDescent="0.3">
      <c r="C857" s="28"/>
    </row>
    <row r="858" spans="3:3" hidden="1" x14ac:dyDescent="0.3">
      <c r="C858" s="28"/>
    </row>
    <row r="859" spans="3:3" hidden="1" x14ac:dyDescent="0.3">
      <c r="C859" s="28"/>
    </row>
    <row r="860" spans="3:3" hidden="1" x14ac:dyDescent="0.3">
      <c r="C860" s="28"/>
    </row>
    <row r="861" spans="3:3" hidden="1" x14ac:dyDescent="0.3">
      <c r="C861" s="28"/>
    </row>
    <row r="862" spans="3:3" hidden="1" x14ac:dyDescent="0.3">
      <c r="C862" s="28"/>
    </row>
    <row r="863" spans="3:3" hidden="1" x14ac:dyDescent="0.3">
      <c r="C863" s="28"/>
    </row>
    <row r="864" spans="3:3" hidden="1" x14ac:dyDescent="0.3">
      <c r="C864" s="28"/>
    </row>
    <row r="865" spans="3:3" hidden="1" x14ac:dyDescent="0.3">
      <c r="C865" s="28"/>
    </row>
    <row r="866" spans="3:3" hidden="1" x14ac:dyDescent="0.3">
      <c r="C866" s="28"/>
    </row>
    <row r="867" spans="3:3" hidden="1" x14ac:dyDescent="0.3">
      <c r="C867" s="28"/>
    </row>
    <row r="868" spans="3:3" hidden="1" x14ac:dyDescent="0.3">
      <c r="C868" s="28"/>
    </row>
    <row r="869" spans="3:3" hidden="1" x14ac:dyDescent="0.3">
      <c r="C869" s="28"/>
    </row>
    <row r="870" spans="3:3" hidden="1" x14ac:dyDescent="0.3">
      <c r="C870" s="28"/>
    </row>
    <row r="871" spans="3:3" hidden="1" x14ac:dyDescent="0.3">
      <c r="C871" s="28"/>
    </row>
    <row r="872" spans="3:3" hidden="1" x14ac:dyDescent="0.3">
      <c r="C872" s="28"/>
    </row>
    <row r="873" spans="3:3" hidden="1" x14ac:dyDescent="0.3">
      <c r="C873" s="28"/>
    </row>
    <row r="874" spans="3:3" hidden="1" x14ac:dyDescent="0.3">
      <c r="C874" s="28"/>
    </row>
    <row r="875" spans="3:3" hidden="1" x14ac:dyDescent="0.3">
      <c r="C875" s="28"/>
    </row>
    <row r="876" spans="3:3" hidden="1" x14ac:dyDescent="0.3">
      <c r="C876" s="28"/>
    </row>
    <row r="877" spans="3:3" hidden="1" x14ac:dyDescent="0.3">
      <c r="C877" s="28"/>
    </row>
    <row r="878" spans="3:3" hidden="1" x14ac:dyDescent="0.3">
      <c r="C878" s="28"/>
    </row>
    <row r="879" spans="3:3" hidden="1" x14ac:dyDescent="0.3">
      <c r="C879" s="28"/>
    </row>
    <row r="880" spans="3:3" hidden="1" x14ac:dyDescent="0.3">
      <c r="C880" s="28"/>
    </row>
    <row r="881" spans="3:3" hidden="1" x14ac:dyDescent="0.3">
      <c r="C881" s="28"/>
    </row>
    <row r="882" spans="3:3" hidden="1" x14ac:dyDescent="0.3">
      <c r="C882" s="28"/>
    </row>
    <row r="883" spans="3:3" hidden="1" x14ac:dyDescent="0.3">
      <c r="C883" s="28"/>
    </row>
    <row r="884" spans="3:3" hidden="1" x14ac:dyDescent="0.3">
      <c r="C884" s="28"/>
    </row>
    <row r="885" spans="3:3" hidden="1" x14ac:dyDescent="0.3">
      <c r="C885" s="28"/>
    </row>
    <row r="886" spans="3:3" hidden="1" x14ac:dyDescent="0.3">
      <c r="C886" s="28"/>
    </row>
    <row r="887" spans="3:3" hidden="1" x14ac:dyDescent="0.3">
      <c r="C887" s="28"/>
    </row>
    <row r="888" spans="3:3" hidden="1" x14ac:dyDescent="0.3">
      <c r="C888" s="28"/>
    </row>
    <row r="889" spans="3:3" hidden="1" x14ac:dyDescent="0.3">
      <c r="C889" s="28"/>
    </row>
    <row r="890" spans="3:3" hidden="1" x14ac:dyDescent="0.3">
      <c r="C890" s="28"/>
    </row>
    <row r="891" spans="3:3" hidden="1" x14ac:dyDescent="0.3">
      <c r="C891" s="28"/>
    </row>
    <row r="892" spans="3:3" hidden="1" x14ac:dyDescent="0.3">
      <c r="C892" s="28"/>
    </row>
    <row r="893" spans="3:3" hidden="1" x14ac:dyDescent="0.3">
      <c r="C893" s="28"/>
    </row>
    <row r="894" spans="3:3" hidden="1" x14ac:dyDescent="0.3">
      <c r="C894" s="28"/>
    </row>
    <row r="895" spans="3:3" hidden="1" x14ac:dyDescent="0.3">
      <c r="C895" s="28"/>
    </row>
    <row r="896" spans="3:3" hidden="1" x14ac:dyDescent="0.3">
      <c r="C896" s="28"/>
    </row>
    <row r="897" spans="3:3" hidden="1" x14ac:dyDescent="0.3">
      <c r="C897" s="28"/>
    </row>
    <row r="898" spans="3:3" hidden="1" x14ac:dyDescent="0.3">
      <c r="C898" s="28"/>
    </row>
    <row r="899" spans="3:3" hidden="1" x14ac:dyDescent="0.3">
      <c r="C899" s="28"/>
    </row>
    <row r="900" spans="3:3" hidden="1" x14ac:dyDescent="0.3">
      <c r="C900" s="28"/>
    </row>
    <row r="901" spans="3:3" hidden="1" x14ac:dyDescent="0.3">
      <c r="C901" s="28"/>
    </row>
    <row r="902" spans="3:3" hidden="1" x14ac:dyDescent="0.3">
      <c r="C902" s="28"/>
    </row>
    <row r="903" spans="3:3" hidden="1" x14ac:dyDescent="0.3">
      <c r="C903" s="28"/>
    </row>
    <row r="904" spans="3:3" hidden="1" x14ac:dyDescent="0.3">
      <c r="C904" s="28"/>
    </row>
    <row r="905" spans="3:3" hidden="1" x14ac:dyDescent="0.3">
      <c r="C905" s="28"/>
    </row>
    <row r="906" spans="3:3" hidden="1" x14ac:dyDescent="0.3">
      <c r="C906" s="28"/>
    </row>
    <row r="907" spans="3:3" hidden="1" x14ac:dyDescent="0.3">
      <c r="C907" s="28"/>
    </row>
    <row r="908" spans="3:3" hidden="1" x14ac:dyDescent="0.3">
      <c r="C908" s="28"/>
    </row>
    <row r="909" spans="3:3" hidden="1" x14ac:dyDescent="0.3">
      <c r="C909" s="28"/>
    </row>
    <row r="910" spans="3:3" hidden="1" x14ac:dyDescent="0.3">
      <c r="C910" s="28"/>
    </row>
    <row r="911" spans="3:3" hidden="1" x14ac:dyDescent="0.3">
      <c r="C911" s="28"/>
    </row>
    <row r="912" spans="3:3" hidden="1" x14ac:dyDescent="0.3">
      <c r="C912" s="28"/>
    </row>
    <row r="913" spans="3:3" hidden="1" x14ac:dyDescent="0.3">
      <c r="C913" s="28"/>
    </row>
    <row r="914" spans="3:3" hidden="1" x14ac:dyDescent="0.3">
      <c r="C914" s="28"/>
    </row>
    <row r="915" spans="3:3" hidden="1" x14ac:dyDescent="0.3">
      <c r="C915" s="28"/>
    </row>
    <row r="916" spans="3:3" hidden="1" x14ac:dyDescent="0.3">
      <c r="C916" s="28"/>
    </row>
    <row r="917" spans="3:3" hidden="1" x14ac:dyDescent="0.3">
      <c r="C917" s="28"/>
    </row>
    <row r="918" spans="3:3" hidden="1" x14ac:dyDescent="0.3">
      <c r="C918" s="28"/>
    </row>
    <row r="919" spans="3:3" hidden="1" x14ac:dyDescent="0.3">
      <c r="C919" s="28"/>
    </row>
    <row r="920" spans="3:3" hidden="1" x14ac:dyDescent="0.3">
      <c r="C920" s="28"/>
    </row>
    <row r="921" spans="3:3" hidden="1" x14ac:dyDescent="0.3">
      <c r="C921" s="28"/>
    </row>
    <row r="922" spans="3:3" hidden="1" x14ac:dyDescent="0.3">
      <c r="C922" s="28"/>
    </row>
    <row r="923" spans="3:3" hidden="1" x14ac:dyDescent="0.3">
      <c r="C923" s="28"/>
    </row>
    <row r="924" spans="3:3" hidden="1" x14ac:dyDescent="0.3">
      <c r="C924" s="28"/>
    </row>
    <row r="925" spans="3:3" hidden="1" x14ac:dyDescent="0.3">
      <c r="C925" s="28"/>
    </row>
    <row r="926" spans="3:3" hidden="1" x14ac:dyDescent="0.3">
      <c r="C926" s="28"/>
    </row>
    <row r="927" spans="3:3" hidden="1" x14ac:dyDescent="0.3">
      <c r="C927" s="28"/>
    </row>
    <row r="928" spans="3:3" hidden="1" x14ac:dyDescent="0.3">
      <c r="C928" s="28"/>
    </row>
    <row r="929" spans="3:3" hidden="1" x14ac:dyDescent="0.3">
      <c r="C929" s="28"/>
    </row>
    <row r="930" spans="3:3" hidden="1" x14ac:dyDescent="0.3">
      <c r="C930" s="28"/>
    </row>
    <row r="931" spans="3:3" hidden="1" x14ac:dyDescent="0.3">
      <c r="C931" s="28"/>
    </row>
    <row r="932" spans="3:3" hidden="1" x14ac:dyDescent="0.3">
      <c r="C932" s="28"/>
    </row>
    <row r="933" spans="3:3" hidden="1" x14ac:dyDescent="0.3">
      <c r="C933" s="28"/>
    </row>
    <row r="934" spans="3:3" hidden="1" x14ac:dyDescent="0.3">
      <c r="C934" s="28"/>
    </row>
    <row r="935" spans="3:3" hidden="1" x14ac:dyDescent="0.3">
      <c r="C935" s="28"/>
    </row>
    <row r="936" spans="3:3" hidden="1" x14ac:dyDescent="0.3">
      <c r="C936" s="28"/>
    </row>
    <row r="937" spans="3:3" hidden="1" x14ac:dyDescent="0.3">
      <c r="C937" s="28"/>
    </row>
    <row r="938" spans="3:3" hidden="1" x14ac:dyDescent="0.3">
      <c r="C938" s="28"/>
    </row>
    <row r="939" spans="3:3" hidden="1" x14ac:dyDescent="0.3">
      <c r="C939" s="28"/>
    </row>
    <row r="940" spans="3:3" hidden="1" x14ac:dyDescent="0.3">
      <c r="C940" s="28"/>
    </row>
    <row r="941" spans="3:3" hidden="1" x14ac:dyDescent="0.3">
      <c r="C941" s="28"/>
    </row>
    <row r="942" spans="3:3" hidden="1" x14ac:dyDescent="0.3">
      <c r="C942" s="28"/>
    </row>
    <row r="943" spans="3:3" hidden="1" x14ac:dyDescent="0.3">
      <c r="C943" s="28"/>
    </row>
    <row r="944" spans="3:3" hidden="1" x14ac:dyDescent="0.3">
      <c r="C944" s="28"/>
    </row>
    <row r="945" spans="3:3" hidden="1" x14ac:dyDescent="0.3">
      <c r="C945" s="28"/>
    </row>
    <row r="946" spans="3:3" hidden="1" x14ac:dyDescent="0.3">
      <c r="C946" s="28"/>
    </row>
    <row r="947" spans="3:3" hidden="1" x14ac:dyDescent="0.3">
      <c r="C947" s="28"/>
    </row>
    <row r="948" spans="3:3" hidden="1" x14ac:dyDescent="0.3">
      <c r="C948" s="28"/>
    </row>
    <row r="949" spans="3:3" hidden="1" x14ac:dyDescent="0.3">
      <c r="C949" s="28"/>
    </row>
    <row r="950" spans="3:3" hidden="1" x14ac:dyDescent="0.3">
      <c r="C950" s="28"/>
    </row>
    <row r="951" spans="3:3" hidden="1" x14ac:dyDescent="0.3">
      <c r="C951" s="28"/>
    </row>
    <row r="952" spans="3:3" hidden="1" x14ac:dyDescent="0.3">
      <c r="C952" s="28"/>
    </row>
    <row r="953" spans="3:3" hidden="1" x14ac:dyDescent="0.3">
      <c r="C953" s="28"/>
    </row>
    <row r="954" spans="3:3" hidden="1" x14ac:dyDescent="0.3">
      <c r="C954" s="28"/>
    </row>
    <row r="955" spans="3:3" hidden="1" x14ac:dyDescent="0.3">
      <c r="C955" s="28"/>
    </row>
    <row r="956" spans="3:3" hidden="1" x14ac:dyDescent="0.3">
      <c r="C956" s="28"/>
    </row>
    <row r="957" spans="3:3" hidden="1" x14ac:dyDescent="0.3">
      <c r="C957" s="28"/>
    </row>
    <row r="958" spans="3:3" hidden="1" x14ac:dyDescent="0.3">
      <c r="C958" s="28"/>
    </row>
    <row r="959" spans="3:3" hidden="1" x14ac:dyDescent="0.3">
      <c r="C959" s="28"/>
    </row>
    <row r="960" spans="3:3" hidden="1" x14ac:dyDescent="0.3">
      <c r="C960" s="28"/>
    </row>
    <row r="961" spans="3:3" hidden="1" x14ac:dyDescent="0.3">
      <c r="C961" s="28"/>
    </row>
    <row r="962" spans="3:3" hidden="1" x14ac:dyDescent="0.3">
      <c r="C962" s="28"/>
    </row>
    <row r="963" spans="3:3" hidden="1" x14ac:dyDescent="0.3">
      <c r="C963" s="28"/>
    </row>
    <row r="964" spans="3:3" hidden="1" x14ac:dyDescent="0.3">
      <c r="C964" s="28"/>
    </row>
    <row r="965" spans="3:3" hidden="1" x14ac:dyDescent="0.3">
      <c r="C965" s="28"/>
    </row>
    <row r="966" spans="3:3" hidden="1" x14ac:dyDescent="0.3">
      <c r="C966" s="28"/>
    </row>
    <row r="967" spans="3:3" hidden="1" x14ac:dyDescent="0.3">
      <c r="C967" s="28"/>
    </row>
    <row r="968" spans="3:3" hidden="1" x14ac:dyDescent="0.3">
      <c r="C968" s="28"/>
    </row>
    <row r="969" spans="3:3" hidden="1" x14ac:dyDescent="0.3">
      <c r="C969" s="28"/>
    </row>
    <row r="970" spans="3:3" hidden="1" x14ac:dyDescent="0.3">
      <c r="C970" s="28"/>
    </row>
    <row r="971" spans="3:3" hidden="1" x14ac:dyDescent="0.3">
      <c r="C971" s="28"/>
    </row>
    <row r="972" spans="3:3" hidden="1" x14ac:dyDescent="0.3">
      <c r="C972" s="28"/>
    </row>
    <row r="973" spans="3:3" hidden="1" x14ac:dyDescent="0.3">
      <c r="C973" s="28"/>
    </row>
    <row r="974" spans="3:3" hidden="1" x14ac:dyDescent="0.3">
      <c r="C974" s="28"/>
    </row>
    <row r="975" spans="3:3" hidden="1" x14ac:dyDescent="0.3">
      <c r="C975" s="28"/>
    </row>
    <row r="976" spans="3:3" hidden="1" x14ac:dyDescent="0.3">
      <c r="C976" s="28"/>
    </row>
    <row r="977" spans="3:3" hidden="1" x14ac:dyDescent="0.3">
      <c r="C977" s="28"/>
    </row>
    <row r="978" spans="3:3" hidden="1" x14ac:dyDescent="0.3">
      <c r="C978" s="28"/>
    </row>
    <row r="979" spans="3:3" hidden="1" x14ac:dyDescent="0.3">
      <c r="C979" s="28"/>
    </row>
    <row r="980" spans="3:3" hidden="1" x14ac:dyDescent="0.3">
      <c r="C980" s="28"/>
    </row>
    <row r="981" spans="3:3" hidden="1" x14ac:dyDescent="0.3">
      <c r="C981" s="28"/>
    </row>
    <row r="982" spans="3:3" hidden="1" x14ac:dyDescent="0.3">
      <c r="C982" s="28"/>
    </row>
    <row r="983" spans="3:3" hidden="1" x14ac:dyDescent="0.3">
      <c r="C983" s="28"/>
    </row>
    <row r="984" spans="3:3" hidden="1" x14ac:dyDescent="0.3">
      <c r="C984" s="28"/>
    </row>
    <row r="985" spans="3:3" hidden="1" x14ac:dyDescent="0.3">
      <c r="C985" s="28"/>
    </row>
    <row r="986" spans="3:3" hidden="1" x14ac:dyDescent="0.3">
      <c r="C986" s="28"/>
    </row>
    <row r="987" spans="3:3" hidden="1" x14ac:dyDescent="0.3">
      <c r="C987" s="28"/>
    </row>
  </sheetData>
  <sheetProtection algorithmName="SHA-512" hashValue="/dWnAi20TUPgmL+t+uQw9QS1LJUrwrBGUdS1yPZb3An5OeYuMPeqNeSNeP6HVbdtPjHCazU9nPvxDYWAsiFBaQ==" saltValue="sYPAFxzhhB5ZEwDE7bfYtQ==" spinCount="100000" sheet="1" objects="1" scenarios="1"/>
  <mergeCells count="24">
    <mergeCell ref="B20:D20"/>
    <mergeCell ref="B21:D21"/>
    <mergeCell ref="B10:D10"/>
    <mergeCell ref="B5:D5"/>
    <mergeCell ref="B6:D6"/>
    <mergeCell ref="B7:D7"/>
    <mergeCell ref="B12:D12"/>
    <mergeCell ref="B8:D8"/>
    <mergeCell ref="B26:D26"/>
    <mergeCell ref="B24:D24"/>
    <mergeCell ref="B25:D25"/>
    <mergeCell ref="B3:C3"/>
    <mergeCell ref="B16:D16"/>
    <mergeCell ref="B17:D17"/>
    <mergeCell ref="B22:D22"/>
    <mergeCell ref="B23:D23"/>
    <mergeCell ref="B18:D18"/>
    <mergeCell ref="B19:D19"/>
    <mergeCell ref="B4:D4"/>
    <mergeCell ref="B14:D14"/>
    <mergeCell ref="B15:D15"/>
    <mergeCell ref="B11:D11"/>
    <mergeCell ref="B9:D9"/>
    <mergeCell ref="B13:D13"/>
  </mergeCells>
  <hyperlinks>
    <hyperlink ref="D3" r:id="rId1" display="http://sraglobal.org/" xr:uid="{00000000-0004-0000-0000-000000000000}"/>
  </hyperlinks>
  <pageMargins left="0.70866141732283472" right="0.70866141732283472" top="0.74803149606299213" bottom="0.74803149606299213" header="0.31496062992125984" footer="0.31496062992125984"/>
  <pageSetup scale="61" fitToHeight="2" orientation="portrait"/>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WVL68"/>
  <sheetViews>
    <sheetView zoomScaleNormal="100" zoomScalePageLayoutView="184" workbookViewId="0">
      <pane ySplit="4" topLeftCell="A13" activePane="bottomLeft" state="frozen"/>
      <selection activeCell="B27" sqref="B27"/>
      <selection pane="bottomLeft" activeCell="B14" sqref="B14"/>
    </sheetView>
  </sheetViews>
  <sheetFormatPr defaultColWidth="0" defaultRowHeight="15.75" zeroHeight="1" x14ac:dyDescent="0.3"/>
  <cols>
    <col min="1" max="1" width="3.7109375" style="23" customWidth="1"/>
    <col min="2" max="2" width="46" style="27" customWidth="1"/>
    <col min="3" max="3" width="71.7109375" style="27" customWidth="1"/>
    <col min="4" max="4" width="23.140625" style="23" customWidth="1"/>
    <col min="5" max="8" width="15.140625" style="23" hidden="1" customWidth="1"/>
    <col min="9" max="256" width="15.140625" style="23" hidden="1"/>
    <col min="257" max="257" width="3.7109375" style="23" hidden="1"/>
    <col min="258" max="258" width="43.7109375" style="23" hidden="1"/>
    <col min="259" max="259" width="32.42578125" style="23" hidden="1"/>
    <col min="260" max="260" width="23.140625" style="23" hidden="1"/>
    <col min="261" max="512" width="15.140625" style="23" hidden="1"/>
    <col min="513" max="513" width="3.7109375" style="23" hidden="1"/>
    <col min="514" max="514" width="43.7109375" style="23" hidden="1"/>
    <col min="515" max="515" width="32.42578125" style="23" hidden="1"/>
    <col min="516" max="516" width="23.140625" style="23" hidden="1"/>
    <col min="517" max="768" width="15.140625" style="23" hidden="1"/>
    <col min="769" max="769" width="3.7109375" style="23" hidden="1"/>
    <col min="770" max="770" width="43.7109375" style="23" hidden="1"/>
    <col min="771" max="771" width="32.42578125" style="23" hidden="1"/>
    <col min="772" max="772" width="23.140625" style="23" hidden="1"/>
    <col min="773" max="1024" width="15.140625" style="23" hidden="1"/>
    <col min="1025" max="1025" width="3.7109375" style="23" hidden="1"/>
    <col min="1026" max="1026" width="43.7109375" style="23" hidden="1"/>
    <col min="1027" max="1027" width="32.42578125" style="23" hidden="1"/>
    <col min="1028" max="1028" width="23.140625" style="23" hidden="1"/>
    <col min="1029" max="1280" width="15.140625" style="23" hidden="1"/>
    <col min="1281" max="1281" width="3.7109375" style="23" hidden="1"/>
    <col min="1282" max="1282" width="43.7109375" style="23" hidden="1"/>
    <col min="1283" max="1283" width="32.42578125" style="23" hidden="1"/>
    <col min="1284" max="1284" width="23.140625" style="23" hidden="1"/>
    <col min="1285" max="1536" width="15.140625" style="23" hidden="1"/>
    <col min="1537" max="1537" width="3.7109375" style="23" hidden="1"/>
    <col min="1538" max="1538" width="43.7109375" style="23" hidden="1"/>
    <col min="1539" max="1539" width="32.42578125" style="23" hidden="1"/>
    <col min="1540" max="1540" width="23.140625" style="23" hidden="1"/>
    <col min="1541" max="1792" width="15.140625" style="23" hidden="1"/>
    <col min="1793" max="1793" width="3.7109375" style="23" hidden="1"/>
    <col min="1794" max="1794" width="43.7109375" style="23" hidden="1"/>
    <col min="1795" max="1795" width="32.42578125" style="23" hidden="1"/>
    <col min="1796" max="1796" width="23.140625" style="23" hidden="1"/>
    <col min="1797" max="2048" width="15.140625" style="23" hidden="1"/>
    <col min="2049" max="2049" width="3.7109375" style="23" hidden="1"/>
    <col min="2050" max="2050" width="43.7109375" style="23" hidden="1"/>
    <col min="2051" max="2051" width="32.42578125" style="23" hidden="1"/>
    <col min="2052" max="2052" width="23.140625" style="23" hidden="1"/>
    <col min="2053" max="2304" width="15.140625" style="23" hidden="1"/>
    <col min="2305" max="2305" width="3.7109375" style="23" hidden="1"/>
    <col min="2306" max="2306" width="43.7109375" style="23" hidden="1"/>
    <col min="2307" max="2307" width="32.42578125" style="23" hidden="1"/>
    <col min="2308" max="2308" width="23.140625" style="23" hidden="1"/>
    <col min="2309" max="2560" width="15.140625" style="23" hidden="1"/>
    <col min="2561" max="2561" width="3.7109375" style="23" hidden="1"/>
    <col min="2562" max="2562" width="43.7109375" style="23" hidden="1"/>
    <col min="2563" max="2563" width="32.42578125" style="23" hidden="1"/>
    <col min="2564" max="2564" width="23.140625" style="23" hidden="1"/>
    <col min="2565" max="2816" width="15.140625" style="23" hidden="1"/>
    <col min="2817" max="2817" width="3.7109375" style="23" hidden="1"/>
    <col min="2818" max="2818" width="43.7109375" style="23" hidden="1"/>
    <col min="2819" max="2819" width="32.42578125" style="23" hidden="1"/>
    <col min="2820" max="2820" width="23.140625" style="23" hidden="1"/>
    <col min="2821" max="3072" width="15.140625" style="23" hidden="1"/>
    <col min="3073" max="3073" width="3.7109375" style="23" hidden="1"/>
    <col min="3074" max="3074" width="43.7109375" style="23" hidden="1"/>
    <col min="3075" max="3075" width="32.42578125" style="23" hidden="1"/>
    <col min="3076" max="3076" width="23.140625" style="23" hidden="1"/>
    <col min="3077" max="3328" width="15.140625" style="23" hidden="1"/>
    <col min="3329" max="3329" width="3.7109375" style="23" hidden="1"/>
    <col min="3330" max="3330" width="43.7109375" style="23" hidden="1"/>
    <col min="3331" max="3331" width="32.42578125" style="23" hidden="1"/>
    <col min="3332" max="3332" width="23.140625" style="23" hidden="1"/>
    <col min="3333" max="3584" width="15.140625" style="23" hidden="1"/>
    <col min="3585" max="3585" width="3.7109375" style="23" hidden="1"/>
    <col min="3586" max="3586" width="43.7109375" style="23" hidden="1"/>
    <col min="3587" max="3587" width="32.42578125" style="23" hidden="1"/>
    <col min="3588" max="3588" width="23.140625" style="23" hidden="1"/>
    <col min="3589" max="3840" width="15.140625" style="23" hidden="1"/>
    <col min="3841" max="3841" width="3.7109375" style="23" hidden="1"/>
    <col min="3842" max="3842" width="43.7109375" style="23" hidden="1"/>
    <col min="3843" max="3843" width="32.42578125" style="23" hidden="1"/>
    <col min="3844" max="3844" width="23.140625" style="23" hidden="1"/>
    <col min="3845" max="4096" width="15.140625" style="23" hidden="1"/>
    <col min="4097" max="4097" width="3.7109375" style="23" hidden="1"/>
    <col min="4098" max="4098" width="43.7109375" style="23" hidden="1"/>
    <col min="4099" max="4099" width="32.42578125" style="23" hidden="1"/>
    <col min="4100" max="4100" width="23.140625" style="23" hidden="1"/>
    <col min="4101" max="4352" width="15.140625" style="23" hidden="1"/>
    <col min="4353" max="4353" width="3.7109375" style="23" hidden="1"/>
    <col min="4354" max="4354" width="43.7109375" style="23" hidden="1"/>
    <col min="4355" max="4355" width="32.42578125" style="23" hidden="1"/>
    <col min="4356" max="4356" width="23.140625" style="23" hidden="1"/>
    <col min="4357" max="4608" width="15.140625" style="23" hidden="1"/>
    <col min="4609" max="4609" width="3.7109375" style="23" hidden="1"/>
    <col min="4610" max="4610" width="43.7109375" style="23" hidden="1"/>
    <col min="4611" max="4611" width="32.42578125" style="23" hidden="1"/>
    <col min="4612" max="4612" width="23.140625" style="23" hidden="1"/>
    <col min="4613" max="4864" width="15.140625" style="23" hidden="1"/>
    <col min="4865" max="4865" width="3.7109375" style="23" hidden="1"/>
    <col min="4866" max="4866" width="43.7109375" style="23" hidden="1"/>
    <col min="4867" max="4867" width="32.42578125" style="23" hidden="1"/>
    <col min="4868" max="4868" width="23.140625" style="23" hidden="1"/>
    <col min="4869" max="5120" width="15.140625" style="23" hidden="1"/>
    <col min="5121" max="5121" width="3.7109375" style="23" hidden="1"/>
    <col min="5122" max="5122" width="43.7109375" style="23" hidden="1"/>
    <col min="5123" max="5123" width="32.42578125" style="23" hidden="1"/>
    <col min="5124" max="5124" width="23.140625" style="23" hidden="1"/>
    <col min="5125" max="5376" width="15.140625" style="23" hidden="1"/>
    <col min="5377" max="5377" width="3.7109375" style="23" hidden="1"/>
    <col min="5378" max="5378" width="43.7109375" style="23" hidden="1"/>
    <col min="5379" max="5379" width="32.42578125" style="23" hidden="1"/>
    <col min="5380" max="5380" width="23.140625" style="23" hidden="1"/>
    <col min="5381" max="5632" width="15.140625" style="23" hidden="1"/>
    <col min="5633" max="5633" width="3.7109375" style="23" hidden="1"/>
    <col min="5634" max="5634" width="43.7109375" style="23" hidden="1"/>
    <col min="5635" max="5635" width="32.42578125" style="23" hidden="1"/>
    <col min="5636" max="5636" width="23.140625" style="23" hidden="1"/>
    <col min="5637" max="5888" width="15.140625" style="23" hidden="1"/>
    <col min="5889" max="5889" width="3.7109375" style="23" hidden="1"/>
    <col min="5890" max="5890" width="43.7109375" style="23" hidden="1"/>
    <col min="5891" max="5891" width="32.42578125" style="23" hidden="1"/>
    <col min="5892" max="5892" width="23.140625" style="23" hidden="1"/>
    <col min="5893" max="6144" width="15.140625" style="23" hidden="1"/>
    <col min="6145" max="6145" width="3.7109375" style="23" hidden="1"/>
    <col min="6146" max="6146" width="43.7109375" style="23" hidden="1"/>
    <col min="6147" max="6147" width="32.42578125" style="23" hidden="1"/>
    <col min="6148" max="6148" width="23.140625" style="23" hidden="1"/>
    <col min="6149" max="6400" width="15.140625" style="23" hidden="1"/>
    <col min="6401" max="6401" width="3.7109375" style="23" hidden="1"/>
    <col min="6402" max="6402" width="43.7109375" style="23" hidden="1"/>
    <col min="6403" max="6403" width="32.42578125" style="23" hidden="1"/>
    <col min="6404" max="6404" width="23.140625" style="23" hidden="1"/>
    <col min="6405" max="6656" width="15.140625" style="23" hidden="1"/>
    <col min="6657" max="6657" width="3.7109375" style="23" hidden="1"/>
    <col min="6658" max="6658" width="43.7109375" style="23" hidden="1"/>
    <col min="6659" max="6659" width="32.42578125" style="23" hidden="1"/>
    <col min="6660" max="6660" width="23.140625" style="23" hidden="1"/>
    <col min="6661" max="6912" width="15.140625" style="23" hidden="1"/>
    <col min="6913" max="6913" width="3.7109375" style="23" hidden="1"/>
    <col min="6914" max="6914" width="43.7109375" style="23" hidden="1"/>
    <col min="6915" max="6915" width="32.42578125" style="23" hidden="1"/>
    <col min="6916" max="6916" width="23.140625" style="23" hidden="1"/>
    <col min="6917" max="7168" width="15.140625" style="23" hidden="1"/>
    <col min="7169" max="7169" width="3.7109375" style="23" hidden="1"/>
    <col min="7170" max="7170" width="43.7109375" style="23" hidden="1"/>
    <col min="7171" max="7171" width="32.42578125" style="23" hidden="1"/>
    <col min="7172" max="7172" width="23.140625" style="23" hidden="1"/>
    <col min="7173" max="7424" width="15.140625" style="23" hidden="1"/>
    <col min="7425" max="7425" width="3.7109375" style="23" hidden="1"/>
    <col min="7426" max="7426" width="43.7109375" style="23" hidden="1"/>
    <col min="7427" max="7427" width="32.42578125" style="23" hidden="1"/>
    <col min="7428" max="7428" width="23.140625" style="23" hidden="1"/>
    <col min="7429" max="7680" width="15.140625" style="23" hidden="1"/>
    <col min="7681" max="7681" width="3.7109375" style="23" hidden="1"/>
    <col min="7682" max="7682" width="43.7109375" style="23" hidden="1"/>
    <col min="7683" max="7683" width="32.42578125" style="23" hidden="1"/>
    <col min="7684" max="7684" width="23.140625" style="23" hidden="1"/>
    <col min="7685" max="7936" width="15.140625" style="23" hidden="1"/>
    <col min="7937" max="7937" width="3.7109375" style="23" hidden="1"/>
    <col min="7938" max="7938" width="43.7109375" style="23" hidden="1"/>
    <col min="7939" max="7939" width="32.42578125" style="23" hidden="1"/>
    <col min="7940" max="7940" width="23.140625" style="23" hidden="1"/>
    <col min="7941" max="8192" width="15.140625" style="23" hidden="1"/>
    <col min="8193" max="8193" width="3.7109375" style="23" hidden="1"/>
    <col min="8194" max="8194" width="43.7109375" style="23" hidden="1"/>
    <col min="8195" max="8195" width="32.42578125" style="23" hidden="1"/>
    <col min="8196" max="8196" width="23.140625" style="23" hidden="1"/>
    <col min="8197" max="8448" width="15.140625" style="23" hidden="1"/>
    <col min="8449" max="8449" width="3.7109375" style="23" hidden="1"/>
    <col min="8450" max="8450" width="43.7109375" style="23" hidden="1"/>
    <col min="8451" max="8451" width="32.42578125" style="23" hidden="1"/>
    <col min="8452" max="8452" width="23.140625" style="23" hidden="1"/>
    <col min="8453" max="8704" width="15.140625" style="23" hidden="1"/>
    <col min="8705" max="8705" width="3.7109375" style="23" hidden="1"/>
    <col min="8706" max="8706" width="43.7109375" style="23" hidden="1"/>
    <col min="8707" max="8707" width="32.42578125" style="23" hidden="1"/>
    <col min="8708" max="8708" width="23.140625" style="23" hidden="1"/>
    <col min="8709" max="8960" width="15.140625" style="23" hidden="1"/>
    <col min="8961" max="8961" width="3.7109375" style="23" hidden="1"/>
    <col min="8962" max="8962" width="43.7109375" style="23" hidden="1"/>
    <col min="8963" max="8963" width="32.42578125" style="23" hidden="1"/>
    <col min="8964" max="8964" width="23.140625" style="23" hidden="1"/>
    <col min="8965" max="9216" width="15.140625" style="23" hidden="1"/>
    <col min="9217" max="9217" width="3.7109375" style="23" hidden="1"/>
    <col min="9218" max="9218" width="43.7109375" style="23" hidden="1"/>
    <col min="9219" max="9219" width="32.42578125" style="23" hidden="1"/>
    <col min="9220" max="9220" width="23.140625" style="23" hidden="1"/>
    <col min="9221" max="9472" width="15.140625" style="23" hidden="1"/>
    <col min="9473" max="9473" width="3.7109375" style="23" hidden="1"/>
    <col min="9474" max="9474" width="43.7109375" style="23" hidden="1"/>
    <col min="9475" max="9475" width="32.42578125" style="23" hidden="1"/>
    <col min="9476" max="9476" width="23.140625" style="23" hidden="1"/>
    <col min="9477" max="9728" width="15.140625" style="23" hidden="1"/>
    <col min="9729" max="9729" width="3.7109375" style="23" hidden="1"/>
    <col min="9730" max="9730" width="43.7109375" style="23" hidden="1"/>
    <col min="9731" max="9731" width="32.42578125" style="23" hidden="1"/>
    <col min="9732" max="9732" width="23.140625" style="23" hidden="1"/>
    <col min="9733" max="9984" width="15.140625" style="23" hidden="1"/>
    <col min="9985" max="9985" width="3.7109375" style="23" hidden="1"/>
    <col min="9986" max="9986" width="43.7109375" style="23" hidden="1"/>
    <col min="9987" max="9987" width="32.42578125" style="23" hidden="1"/>
    <col min="9988" max="9988" width="23.140625" style="23" hidden="1"/>
    <col min="9989" max="10240" width="15.140625" style="23" hidden="1"/>
    <col min="10241" max="10241" width="3.7109375" style="23" hidden="1"/>
    <col min="10242" max="10242" width="43.7109375" style="23" hidden="1"/>
    <col min="10243" max="10243" width="32.42578125" style="23" hidden="1"/>
    <col min="10244" max="10244" width="23.140625" style="23" hidden="1"/>
    <col min="10245" max="10496" width="15.140625" style="23" hidden="1"/>
    <col min="10497" max="10497" width="3.7109375" style="23" hidden="1"/>
    <col min="10498" max="10498" width="43.7109375" style="23" hidden="1"/>
    <col min="10499" max="10499" width="32.42578125" style="23" hidden="1"/>
    <col min="10500" max="10500" width="23.140625" style="23" hidden="1"/>
    <col min="10501" max="10752" width="15.140625" style="23" hidden="1"/>
    <col min="10753" max="10753" width="3.7109375" style="23" hidden="1"/>
    <col min="10754" max="10754" width="43.7109375" style="23" hidden="1"/>
    <col min="10755" max="10755" width="32.42578125" style="23" hidden="1"/>
    <col min="10756" max="10756" width="23.140625" style="23" hidden="1"/>
    <col min="10757" max="11008" width="15.140625" style="23" hidden="1"/>
    <col min="11009" max="11009" width="3.7109375" style="23" hidden="1"/>
    <col min="11010" max="11010" width="43.7109375" style="23" hidden="1"/>
    <col min="11011" max="11011" width="32.42578125" style="23" hidden="1"/>
    <col min="11012" max="11012" width="23.140625" style="23" hidden="1"/>
    <col min="11013" max="11264" width="15.140625" style="23" hidden="1"/>
    <col min="11265" max="11265" width="3.7109375" style="23" hidden="1"/>
    <col min="11266" max="11266" width="43.7109375" style="23" hidden="1"/>
    <col min="11267" max="11267" width="32.42578125" style="23" hidden="1"/>
    <col min="11268" max="11268" width="23.140625" style="23" hidden="1"/>
    <col min="11269" max="11520" width="15.140625" style="23" hidden="1"/>
    <col min="11521" max="11521" width="3.7109375" style="23" hidden="1"/>
    <col min="11522" max="11522" width="43.7109375" style="23" hidden="1"/>
    <col min="11523" max="11523" width="32.42578125" style="23" hidden="1"/>
    <col min="11524" max="11524" width="23.140625" style="23" hidden="1"/>
    <col min="11525" max="11776" width="15.140625" style="23" hidden="1"/>
    <col min="11777" max="11777" width="3.7109375" style="23" hidden="1"/>
    <col min="11778" max="11778" width="43.7109375" style="23" hidden="1"/>
    <col min="11779" max="11779" width="32.42578125" style="23" hidden="1"/>
    <col min="11780" max="11780" width="23.140625" style="23" hidden="1"/>
    <col min="11781" max="12032" width="15.140625" style="23" hidden="1"/>
    <col min="12033" max="12033" width="3.7109375" style="23" hidden="1"/>
    <col min="12034" max="12034" width="43.7109375" style="23" hidden="1"/>
    <col min="12035" max="12035" width="32.42578125" style="23" hidden="1"/>
    <col min="12036" max="12036" width="23.140625" style="23" hidden="1"/>
    <col min="12037" max="12288" width="15.140625" style="23" hidden="1"/>
    <col min="12289" max="12289" width="3.7109375" style="23" hidden="1"/>
    <col min="12290" max="12290" width="43.7109375" style="23" hidden="1"/>
    <col min="12291" max="12291" width="32.42578125" style="23" hidden="1"/>
    <col min="12292" max="12292" width="23.140625" style="23" hidden="1"/>
    <col min="12293" max="12544" width="15.140625" style="23" hidden="1"/>
    <col min="12545" max="12545" width="3.7109375" style="23" hidden="1"/>
    <col min="12546" max="12546" width="43.7109375" style="23" hidden="1"/>
    <col min="12547" max="12547" width="32.42578125" style="23" hidden="1"/>
    <col min="12548" max="12548" width="23.140625" style="23" hidden="1"/>
    <col min="12549" max="12800" width="15.140625" style="23" hidden="1"/>
    <col min="12801" max="12801" width="3.7109375" style="23" hidden="1"/>
    <col min="12802" max="12802" width="43.7109375" style="23" hidden="1"/>
    <col min="12803" max="12803" width="32.42578125" style="23" hidden="1"/>
    <col min="12804" max="12804" width="23.140625" style="23" hidden="1"/>
    <col min="12805" max="13056" width="15.140625" style="23" hidden="1"/>
    <col min="13057" max="13057" width="3.7109375" style="23" hidden="1"/>
    <col min="13058" max="13058" width="43.7109375" style="23" hidden="1"/>
    <col min="13059" max="13059" width="32.42578125" style="23" hidden="1"/>
    <col min="13060" max="13060" width="23.140625" style="23" hidden="1"/>
    <col min="13061" max="13312" width="15.140625" style="23" hidden="1"/>
    <col min="13313" max="13313" width="3.7109375" style="23" hidden="1"/>
    <col min="13314" max="13314" width="43.7109375" style="23" hidden="1"/>
    <col min="13315" max="13315" width="32.42578125" style="23" hidden="1"/>
    <col min="13316" max="13316" width="23.140625" style="23" hidden="1"/>
    <col min="13317" max="13568" width="15.140625" style="23" hidden="1"/>
    <col min="13569" max="13569" width="3.7109375" style="23" hidden="1"/>
    <col min="13570" max="13570" width="43.7109375" style="23" hidden="1"/>
    <col min="13571" max="13571" width="32.42578125" style="23" hidden="1"/>
    <col min="13572" max="13572" width="23.140625" style="23" hidden="1"/>
    <col min="13573" max="13824" width="15.140625" style="23" hidden="1"/>
    <col min="13825" max="13825" width="3.7109375" style="23" hidden="1"/>
    <col min="13826" max="13826" width="43.7109375" style="23" hidden="1"/>
    <col min="13827" max="13827" width="32.42578125" style="23" hidden="1"/>
    <col min="13828" max="13828" width="23.140625" style="23" hidden="1"/>
    <col min="13829" max="14080" width="15.140625" style="23" hidden="1"/>
    <col min="14081" max="14081" width="3.7109375" style="23" hidden="1"/>
    <col min="14082" max="14082" width="43.7109375" style="23" hidden="1"/>
    <col min="14083" max="14083" width="32.42578125" style="23" hidden="1"/>
    <col min="14084" max="14084" width="23.140625" style="23" hidden="1"/>
    <col min="14085" max="14336" width="15.140625" style="23" hidden="1"/>
    <col min="14337" max="14337" width="3.7109375" style="23" hidden="1"/>
    <col min="14338" max="14338" width="43.7109375" style="23" hidden="1"/>
    <col min="14339" max="14339" width="32.42578125" style="23" hidden="1"/>
    <col min="14340" max="14340" width="23.140625" style="23" hidden="1"/>
    <col min="14341" max="14592" width="15.140625" style="23" hidden="1"/>
    <col min="14593" max="14593" width="3.7109375" style="23" hidden="1"/>
    <col min="14594" max="14594" width="43.7109375" style="23" hidden="1"/>
    <col min="14595" max="14595" width="32.42578125" style="23" hidden="1"/>
    <col min="14596" max="14596" width="23.140625" style="23" hidden="1"/>
    <col min="14597" max="14848" width="15.140625" style="23" hidden="1"/>
    <col min="14849" max="14849" width="3.7109375" style="23" hidden="1"/>
    <col min="14850" max="14850" width="43.7109375" style="23" hidden="1"/>
    <col min="14851" max="14851" width="32.42578125" style="23" hidden="1"/>
    <col min="14852" max="14852" width="23.140625" style="23" hidden="1"/>
    <col min="14853" max="15104" width="15.140625" style="23" hidden="1"/>
    <col min="15105" max="15105" width="3.7109375" style="23" hidden="1"/>
    <col min="15106" max="15106" width="43.7109375" style="23" hidden="1"/>
    <col min="15107" max="15107" width="32.42578125" style="23" hidden="1"/>
    <col min="15108" max="15108" width="23.140625" style="23" hidden="1"/>
    <col min="15109" max="15360" width="15.140625" style="23" hidden="1"/>
    <col min="15361" max="15361" width="3.7109375" style="23" hidden="1"/>
    <col min="15362" max="15362" width="43.7109375" style="23" hidden="1"/>
    <col min="15363" max="15363" width="32.42578125" style="23" hidden="1"/>
    <col min="15364" max="15364" width="23.140625" style="23" hidden="1"/>
    <col min="15365" max="15616" width="15.140625" style="23" hidden="1"/>
    <col min="15617" max="15617" width="3.7109375" style="23" hidden="1"/>
    <col min="15618" max="15618" width="43.7109375" style="23" hidden="1"/>
    <col min="15619" max="15619" width="32.42578125" style="23" hidden="1"/>
    <col min="15620" max="15620" width="23.140625" style="23" hidden="1"/>
    <col min="15621" max="15872" width="15.140625" style="23" hidden="1"/>
    <col min="15873" max="15873" width="3.7109375" style="23" hidden="1"/>
    <col min="15874" max="15874" width="43.7109375" style="23" hidden="1"/>
    <col min="15875" max="15875" width="32.42578125" style="23" hidden="1"/>
    <col min="15876" max="15876" width="23.140625" style="23" hidden="1"/>
    <col min="15877" max="16128" width="15.140625" style="23" hidden="1"/>
    <col min="16129" max="16129" width="3.7109375" style="23" hidden="1"/>
    <col min="16130" max="16130" width="43.7109375" style="23" hidden="1"/>
    <col min="16131" max="16131" width="32.42578125" style="23" hidden="1"/>
    <col min="16132" max="16132" width="23.140625" style="23" hidden="1"/>
    <col min="16133" max="16384" width="15.140625" style="23" hidden="1"/>
  </cols>
  <sheetData>
    <row r="1" spans="2:27" x14ac:dyDescent="0.3"/>
    <row r="2" spans="2:27" ht="28.5" customHeight="1" x14ac:dyDescent="0.35">
      <c r="B2" s="396" t="str">
        <f>IF(Declaration!$I$4="English",Languages!A473,IF(Declaration!$I$4="French",Languages!B473,IF(Declaration!$I$4="Spanish",Languages!C473,IF(Declaration!$I$4="German",Languages!D473,IF(Declaration!$I$4="Chinese",Languages!E473,IF(Declaration!$I$4="Japanese",Languages!F473,IF(Declaration!$I$4="Portugese",Languages!G473)))))))</f>
        <v xml:space="preserve">For the 'Glossary' tab: </v>
      </c>
      <c r="C2" s="397"/>
    </row>
    <row r="3" spans="2:27" ht="40.35" customHeight="1" x14ac:dyDescent="0.3">
      <c r="B3" s="404" t="str">
        <f>IF(Declaration!$I$4="English",Languages!A474,IF(Declaration!$I$4="French",Languages!B474,IF(Declaration!$I$4="Spanish",Languages!C474,IF(Declaration!$I$4="German",Languages!D474,IF(Declaration!$I$4="Chinese",Languages!E474,IF(Declaration!$I$4="Japanese",Languages!F474,IF(Declaration!$I$4="Portugese",Languages!G474)))))))</f>
        <v xml:space="preserve">Please consult glossary below for definitions and explanations of key terms and concepts referred to within the STRT. </v>
      </c>
      <c r="C3" s="405"/>
    </row>
    <row r="4" spans="2:27" s="20" customFormat="1" ht="53.1" customHeight="1" x14ac:dyDescent="0.3">
      <c r="B4" s="67" t="str">
        <f>IF(Declaration!$I$4="English",Languages!A475,IF(Declaration!$I$4="French",Languages!B475,IF(Declaration!$I$4="Spanish",Languages!C475,IF(Declaration!$I$4="German",Languages!D475,IF(Declaration!$I$4="Chinese",Languages!E475,IF(Declaration!$I$4="Japanese",Languages!F475,IF(Declaration!$I$4="Portugese",Languages!G475)))))))</f>
        <v>Term</v>
      </c>
      <c r="C4" s="68" t="str">
        <f>IF(Declaration!$I$4="English",Languages!A547,IF(Declaration!$I$4="French",Languages!B547,IF(Declaration!$I$4="Spanish",Languages!C547,IF(Declaration!$I$4="German",Languages!D547,IF(Declaration!$I$4="Chinese",Languages!E547,IF(Declaration!$I$4="Japanese",Languages!F547,IF(Declaration!$I$4="Portugese",Languages!G547)))))))</f>
        <v>Explanation</v>
      </c>
      <c r="D4" s="23"/>
      <c r="E4" s="22"/>
      <c r="F4" s="22"/>
      <c r="G4" s="22"/>
      <c r="H4" s="22"/>
      <c r="I4" s="22"/>
      <c r="J4" s="22"/>
      <c r="K4" s="22"/>
      <c r="L4" s="22"/>
      <c r="M4" s="22"/>
      <c r="N4" s="22"/>
      <c r="O4" s="22"/>
      <c r="P4" s="22"/>
      <c r="Q4" s="22"/>
      <c r="R4" s="22"/>
      <c r="S4" s="22"/>
      <c r="T4" s="22"/>
      <c r="U4" s="22"/>
      <c r="V4" s="22"/>
      <c r="W4" s="22"/>
      <c r="X4" s="22"/>
      <c r="Y4" s="22"/>
      <c r="Z4" s="22"/>
      <c r="AA4" s="22"/>
    </row>
    <row r="5" spans="2:27" s="20" customFormat="1" ht="105" customHeight="1" x14ac:dyDescent="0.3">
      <c r="B5" s="26" t="str">
        <f>IF(Declaration!$I$4="English",Languages!A476,IF(Declaration!$I$4="French",Languages!B476,IF(Declaration!$I$4="Spanish",Languages!C476,IF(Declaration!$I$4="German",Languages!D476,IF(Declaration!$I$4="Chinese",Languages!E476,IF(Declaration!$I$4="Japanese",Languages!F476,IF(Declaration!$I$4="Portugese",Languages!G476)))))))</f>
        <v>Åpenhetsloven (Norwegian Transparency Act)</v>
      </c>
      <c r="C5" s="24" t="str">
        <f>IF(Declaration!$I$4="English",Languages!A548,IF(Declaration!$I$4="French",Languages!B548,IF(Declaration!$I$4="Spanish",Languages!C548,IF(Declaration!$I$4="German",Languages!D548,IF(Declaration!$I$4="Chinese",Languages!E548,IF(Declaration!$I$4="Japanese",Languages!F548,IF(Declaration!$I$4="Portugese",Languages!G548)))))))</f>
        <v>The Norwegian Transparency Act imposes an obligation on certain large and mid-size companies operating in Norway to exercise due diligence to ensure that there are no violations of human rights in their own business operations and in the supply chain.</v>
      </c>
      <c r="D5" s="23"/>
      <c r="E5" s="22"/>
      <c r="F5" s="22"/>
      <c r="G5" s="22"/>
      <c r="H5" s="22"/>
      <c r="I5" s="22"/>
      <c r="J5" s="22"/>
      <c r="K5" s="22"/>
      <c r="L5" s="22"/>
      <c r="M5" s="22"/>
      <c r="N5" s="22"/>
      <c r="O5" s="22"/>
      <c r="P5" s="22"/>
      <c r="Q5" s="22"/>
      <c r="R5" s="22"/>
      <c r="S5" s="22"/>
      <c r="T5" s="22"/>
      <c r="U5" s="22"/>
      <c r="V5" s="22"/>
      <c r="W5" s="22"/>
      <c r="X5" s="22"/>
      <c r="Y5" s="22"/>
      <c r="Z5" s="22"/>
      <c r="AA5" s="22"/>
    </row>
    <row r="6" spans="2:27" s="20" customFormat="1" ht="87" customHeight="1" x14ac:dyDescent="0.3">
      <c r="B6" s="26" t="str">
        <f>IF(Declaration!$I$4="English",Languages!A477,IF(Declaration!$I$4="French",Languages!B477,IF(Declaration!$I$4="Spanish",Languages!C477,IF(Declaration!$I$4="German",Languages!D477,IF(Declaration!$I$4="Chinese",Languages!E477,IF(Declaration!$I$4="Japanese",Languages!F477,IF(Declaration!$I$4="Portugese",Languages!G477)))))))</f>
        <v>Accommodation and food service activities</v>
      </c>
      <c r="C6" s="24" t="str">
        <f>IF(Declaration!$I$4="English",Languages!A549,IF(Declaration!$I$4="French",Languages!B549,IF(Declaration!$I$4="Spanish",Languages!C549,IF(Declaration!$I$4="German",Languages!D549,IF(Declaration!$I$4="Chinese",Languages!E549,IF(Declaration!$I$4="Japanese",Languages!F549,IF(Declaration!$I$4="Portugese",Languages!G549)))))))</f>
        <v>This sector includes the provision of short-stay accommodation for visitors and other travellers and the provision of complete meals and drinks fit for immediate consumption. Please follow this link for more detailed information: https://unstats.un.org/unsd/publication/seriesm/seriesm_4rev4e.pdf</v>
      </c>
      <c r="D6" s="23"/>
      <c r="E6" s="22"/>
      <c r="F6" s="22"/>
      <c r="G6" s="22"/>
      <c r="H6" s="22"/>
      <c r="I6" s="22"/>
      <c r="J6" s="22"/>
      <c r="K6" s="22"/>
      <c r="L6" s="22"/>
      <c r="M6" s="22"/>
      <c r="N6" s="22"/>
      <c r="O6" s="22"/>
      <c r="P6" s="22"/>
      <c r="Q6" s="22"/>
      <c r="R6" s="22"/>
      <c r="S6" s="22"/>
      <c r="T6" s="22"/>
      <c r="U6" s="22"/>
      <c r="V6" s="22"/>
      <c r="W6" s="22"/>
      <c r="X6" s="22"/>
      <c r="Y6" s="22"/>
      <c r="Z6" s="22"/>
      <c r="AA6" s="22"/>
    </row>
    <row r="7" spans="2:27" ht="64.5" customHeight="1" x14ac:dyDescent="0.3">
      <c r="B7" s="26" t="str">
        <f>IF(Declaration!$I$4="English",Languages!A478,IF(Declaration!$I$4="French",Languages!B478,IF(Declaration!$I$4="Spanish",Languages!C478,IF(Declaration!$I$4="German",Languages!D478,IF(Declaration!$I$4="Chinese",Languages!E478,IF(Declaration!$I$4="Japanese",Languages!F478,IF(Declaration!$I$4="Portugese",Languages!G478)))))))</f>
        <v>Agent</v>
      </c>
      <c r="C7" s="24" t="str">
        <f>IF(Declaration!$I$4="English",Languages!A550,IF(Declaration!$I$4="French",Languages!B550,IF(Declaration!$I$4="Spanish",Languages!C550,IF(Declaration!$I$4="German",Languages!D550,IF(Declaration!$I$4="Chinese",Languages!E550,IF(Declaration!$I$4="Japanese",Languages!F550,IF(Declaration!$I$4="Portugese",Languages!G550)))))))</f>
        <v>An agent is defined as any individual (including a director, an officer, an employee, or an independent contractor) authorized to act on behalf of your organization.</v>
      </c>
    </row>
    <row r="8" spans="2:27" ht="120.75" customHeight="1" x14ac:dyDescent="0.3">
      <c r="B8" s="26" t="str">
        <f>IF(Declaration!$I$4="English",Languages!A479,IF(Declaration!$I$4="French",Languages!B479,IF(Declaration!$I$4="Spanish",Languages!C479,IF(Declaration!$I$4="German",Languages!D479,IF(Declaration!$I$4="Chinese",Languages!E479,IF(Declaration!$I$4="Japanese",Languages!F479,IF(Declaration!$I$4="Portugese",Languages!G479)))))))</f>
        <v>Agriculture, forestries, and fishing</v>
      </c>
      <c r="C8" s="24" t="str">
        <f>IF(Declaration!$I$4="English",Languages!A551,IF(Declaration!$I$4="French",Languages!B551,IF(Declaration!$I$4="Spanish",Languages!C551,IF(Declaration!$I$4="German",Languages!D551,IF(Declaration!$I$4="Chinese",Languages!E551,IF(Declaration!$I$4="Japanese",Languages!F551,IF(Declaration!$I$4="Portugese",Languages!G551)))))))</f>
        <v>This sector includes the exploitation of vegetal and animal natural resources, comprising the activities of growing of crops, raising and breeding of animals, harvesting of timber and other plants, animals or animal products from a farm or their natural habitats. Please follow this link for more detailed information: https://unstats.un.org/unsd/publication/seriesm/seriesm_4rev4e.pdf</v>
      </c>
    </row>
    <row r="9" spans="2:27" ht="107.25" customHeight="1" x14ac:dyDescent="0.3">
      <c r="B9" s="26" t="str">
        <f>IF(Declaration!$I$4="English",Languages!A480,IF(Declaration!$I$4="French",Languages!B480,IF(Declaration!$I$4="Spanish",Languages!C480,IF(Declaration!$I$4="German",Languages!D480,IF(Declaration!$I$4="Chinese",Languages!E480,IF(Declaration!$I$4="Japanese",Languages!F480,IF(Declaration!$I$4="Portugese",Languages!G480)))))))</f>
        <v>Article 964 of the Swiss Code of Obligations (Obligationenrecht)</v>
      </c>
      <c r="C9" s="24" t="str">
        <f>IF(Declaration!$I$4="English",Languages!A552,IF(Declaration!$I$4="French",Languages!B552,IF(Declaration!$I$4="Spanish",Languages!C552,IF(Declaration!$I$4="German",Languages!D552,IF(Declaration!$I$4="Chinese",Languages!E552,IF(Declaration!$I$4="Japanese",Languages!F552,IF(Declaration!$I$4="Portugese",Languages!G552)))))))</f>
        <v>Article 964 of the Swiss Code of Obligations (Obligationenrecht) (Swiss Conflict Minerals and Child Labor Due Diligence Ordinance) imposes an obligation on certain companies operating in Switzerland to exercise due diligence and transparency in relation to minerals and metals from conflict-affected areas and child labour.</v>
      </c>
    </row>
    <row r="10" spans="2:27" ht="210" customHeight="1" x14ac:dyDescent="0.3">
      <c r="B10" s="26" t="str">
        <f>IF(Declaration!$I$4="English",Languages!A481,IF(Declaration!$I$4="French",Languages!B481,IF(Declaration!$I$4="Spanish",Languages!C481,IF(Declaration!$I$4="German",Languages!D481,IF(Declaration!$I$4="Chinese",Languages!E481,IF(Declaration!$I$4="Japanese",Languages!F481,IF(Declaration!$I$4="Portugese",Languages!G481)))))))</f>
        <v>Australia Modern Slavery Act</v>
      </c>
      <c r="C10" s="24" t="str">
        <f>IF(Declaration!$I$4="English",Languages!A553,IF(Declaration!$I$4="French",Languages!B553,IF(Declaration!$I$4="Spanish",Languages!C553,IF(Declaration!$I$4="German",Languages!D553,IF(Declaration!$I$4="Chinese",Languages!E553,IF(Declaration!$I$4="Japanese",Languages!F553,IF(Declaration!$I$4="Portugese",Languages!G553)))))))</f>
        <v>The Australia Modern Slavery Act requires entities based, or operating, in Australia, which have an annual consolidated revenue of more than AUS $100 million, to report annually on the risks of modern slavery in their operations and supply chains, and actions to address those risks. Other entities based, or operating, in Australia may report voluntarily. Reports are kept by the Minister in a public repository known as the Modern Slavery Statements Register. Statements on the register may be accessed by the public, free of charge, on the internet. Please follow this link for more detailed information. https://www.legislation.gov.au/Details/C2018A00153/Download</v>
      </c>
    </row>
    <row r="11" spans="2:27" ht="70.5" customHeight="1" x14ac:dyDescent="0.3">
      <c r="B11" s="26" t="str">
        <f>IF(Declaration!$I$4="English",Languages!A482,IF(Declaration!$I$4="French",Languages!B482,IF(Declaration!$I$4="Spanish",Languages!C482,IF(Declaration!$I$4="German",Languages!D482,IF(Declaration!$I$4="Chinese",Languages!E482,IF(Declaration!$I$4="Japanese",Languages!F482,IF(Declaration!$I$4="Portugese",Languages!G482)))))))</f>
        <v>Authorizing person</v>
      </c>
      <c r="C11" s="24" t="str">
        <f>IF(Declaration!$I$4="English",Languages!A554,IF(Declaration!$I$4="French",Languages!B554,IF(Declaration!$I$4="Spanish",Languages!C554,IF(Declaration!$I$4="German",Languages!D554,IF(Declaration!$I$4="Chinese",Languages!E554,IF(Declaration!$I$4="Japanese",Languages!F554,IF(Declaration!$I$4="Portugese",Languages!G554)))))))</f>
        <v>The authorizing person is the person in your organization who is authorized to declare the contents of this survey as true and accurate to the best of his/her knowledge. The authorizing person may be different than the contact person.</v>
      </c>
    </row>
    <row r="12" spans="2:27" ht="228.75" customHeight="1" x14ac:dyDescent="0.3">
      <c r="B12" s="26" t="str">
        <f>IF(Declaration!$I$4="English",Languages!A483,IF(Declaration!$I$4="French",Languages!B483,IF(Declaration!$I$4="Spanish",Languages!C483,IF(Declaration!$I$4="German",Languages!D483,IF(Declaration!$I$4="Chinese",Languages!E483,IF(Declaration!$I$4="Japanese",Languages!F483,IF(Declaration!$I$4="Portugese",Languages!G483)))))))</f>
        <v>California Transparency in Supply Chains Act</v>
      </c>
      <c r="C12" s="24" t="str">
        <f>IF(Declaration!$I$4="English",Languages!A555,IF(Declaration!$I$4="French",Languages!B555,IF(Declaration!$I$4="Spanish",Languages!C555,IF(Declaration!$I$4="German",Languages!D555,IF(Declaration!$I$4="Chinese",Languages!E555,IF(Declaration!$I$4="Japanese",Languages!F555,IF(Declaration!$I$4="Portugese",Languages!G555)))))))</f>
        <v>The California Transparency in Supply Chains Act applies to businesses that do business in California, have annual worldwide gross receipts exceeding 100 million USD, and are identified as manufacturers or retail sellers on their California State tax returns. The Act requires those businesses to disclose their efforts to eradicate slavery and human trafficking from their direct supply chains for tangible goods offered for sale. It requires those businesses to post their disclosure on their website with a conspicuous and easily-understood link on the homepage. If the business does not have a website, the Act requires it to provide within 30 days a copy of the disclosure when requested by a consumer. Please follow this link for more detailed information. https://oag.ca.gov/SB657</v>
      </c>
    </row>
    <row r="13" spans="2:27" ht="85.5" customHeight="1" x14ac:dyDescent="0.3">
      <c r="B13" s="26" t="str">
        <f>IF(Declaration!$I$4="English",Languages!A484,IF(Declaration!$I$4="French",Languages!B484,IF(Declaration!$I$4="Spanish",Languages!C484,IF(Declaration!$I$4="German",Languages!D484,IF(Declaration!$I$4="Chinese",Languages!E484,IF(Declaration!$I$4="Japanese",Languages!F484,IF(Declaration!$I$4="Portugese",Languages!G484)))))))</f>
        <v>Canada Customs Tariff Act</v>
      </c>
      <c r="C13" s="24" t="str">
        <f>IF(Declaration!$I$4="English",Languages!A556,IF(Declaration!$I$4="French",Languages!B556,IF(Declaration!$I$4="Spanish",Languages!C556,IF(Declaration!$I$4="German",Languages!D556,IF(Declaration!$I$4="Chinese",Languages!E556,IF(Declaration!$I$4="Japanese",Languages!F556,IF(Declaration!$I$4="Portugese",Languages!G556)))))))</f>
        <v>The Canada Customs Tariff Act prohibits all products made by forced labor from entering Canada, with some exceptions. Please follow this link for more detailed information. https://www.cbsa-asfc.gc.ca/publications/cn-ad/cn20-23-eng.html.</v>
      </c>
    </row>
    <row r="14" spans="2:27" ht="102" customHeight="1" x14ac:dyDescent="0.3">
      <c r="B14" s="26" t="str">
        <f>IF(Declaration!$I$4="English",Languages!A485,IF(Declaration!$I$4="French",Languages!B485,IF(Declaration!$I$4="Spanish",Languages!C485,IF(Declaration!$I$4="German",Languages!D485,IF(Declaration!$I$4="Chinese",Languages!E485,IF(Declaration!$I$4="Japanese",Languages!F485,IF(Declaration!$I$4="Portugese",Languages!G485)))))))</f>
        <v>- Canada's Fighting Against Forced Labour and Child Labour in Supply Chains Act</v>
      </c>
      <c r="C14" s="24" t="str">
        <f>IF(Declaration!$I$4="English",Languages!A557,IF(Declaration!$I$4="French",Languages!B557,IF(Declaration!$I$4="Spanish",Languages!C557,IF(Declaration!$I$4="German",Languages!D557,IF(Declaration!$I$4="Chinese",Languages!E557,IF(Declaration!$I$4="Japanese",Languages!F557,IF(Declaration!$I$4="Portugese",Languages!G557)))))))</f>
        <v>Canada's Fighting Against Forced Labour and Child Labour in Supply Chains Act imposes an obligation on certain government institutions and private-sector entities to report on the measures taken to prevent and reduce the risk that forced labour or child labour is used by them or in their supply chains.</v>
      </c>
    </row>
    <row r="15" spans="2:27" ht="271.5" customHeight="1" x14ac:dyDescent="0.3">
      <c r="B15" s="26" t="str">
        <f>IF(Declaration!$I$4="English",Languages!A486,IF(Declaration!$I$4="French",Languages!B486,IF(Declaration!$I$4="Spanish",Languages!C486,IF(Declaration!$I$4="German",Languages!D486,IF(Declaration!$I$4="Chinese",Languages!E486,IF(Declaration!$I$4="Japanese",Languages!F486,IF(Declaration!$I$4="Portugese",Languages!G486)))))))</f>
        <v>Child labor</v>
      </c>
      <c r="C15" s="24" t="str">
        <f>IF(Declaration!$I$4="English",Languages!A558,IF(Declaration!$I$4="French",Languages!B558,IF(Declaration!$I$4="Spanish",Languages!C558,IF(Declaration!$I$4="German",Languages!D558,IF(Declaration!$I$4="Chinese",Languages!E558,IF(Declaration!$I$4="Japanese",Languages!F558,IF(Declaration!$I$4="Portugese",Languages!G558)))))))</f>
        <v>Child is defined as a person below the age of 18. Child labor, in accordance with the definition used by the International Labour Organization, is work that deprives children of their childhood, their potential and their dignity, and that is harmful to physical and mental development. It falls under three categories: (1) The unconditional worst forms of child labor, which are internationally defined as slavery, trafficking, debt bondage and other forms of forced labor, forced recruitment of children for use in armed conflict, prostitution and pornography, and illicit activities. (2) Labor performed by a child who is under the minimum age specified for that kind of work (as defined by national legislation, in accordance with accepted international standards), and that is thus likely to impede the child’s education and full development. (3) Labor that jeopardizes the physical, mental or moral well-being of a child, either because of its nature or because of the conditions in which it is carried out, known as “hazardous work."</v>
      </c>
    </row>
    <row r="16" spans="2:27" ht="39" customHeight="1" x14ac:dyDescent="0.3">
      <c r="B16" s="26" t="str">
        <f>IF(Declaration!$I$4="English",Languages!A487,IF(Declaration!$I$4="French",Languages!B487,IF(Declaration!$I$4="Spanish",Languages!C487,IF(Declaration!$I$4="German",Languages!D487,IF(Declaration!$I$4="Chinese",Languages!E487,IF(Declaration!$I$4="Japanese",Languages!F487,IF(Declaration!$I$4="Portugese",Languages!G487)))))))</f>
        <v>Commercial sex act</v>
      </c>
      <c r="C16" s="24" t="str">
        <f>IF(Declaration!$I$4="English",Languages!A559,IF(Declaration!$I$4="French",Languages!B559,IF(Declaration!$I$4="Spanish",Languages!C559,IF(Declaration!$I$4="German",Languages!D559,IF(Declaration!$I$4="Chinese",Languages!E559,IF(Declaration!$I$4="Japanese",Languages!F559,IF(Declaration!$I$4="Portugese",Languages!G559)))))))</f>
        <v>Commercial sex act is defined as any sex act on account of which anything of value is given to or received by any person.</v>
      </c>
    </row>
    <row r="17" spans="2:7" ht="149.25" customHeight="1" x14ac:dyDescent="0.3">
      <c r="B17" s="26" t="str">
        <f>IF(Declaration!$I$4="English",Languages!A488,IF(Declaration!$I$4="French",Languages!B488,IF(Declaration!$I$4="Spanish",Languages!C488,IF(Declaration!$I$4="German",Languages!D488,IF(Declaration!$I$4="Chinese",Languages!E488,IF(Declaration!$I$4="Japanese",Languages!F488,IF(Declaration!$I$4="Portugese",Languages!G488)))))))</f>
        <v>Construction</v>
      </c>
      <c r="C17" s="24" t="str">
        <f>IF(Declaration!$I$4="English",Languages!A564,IF(Declaration!$I$4="French",Languages!B564,IF(Declaration!$I$4="Spanish",Languages!C564,IF(Declaration!$I$4="German",Languages!D564,IF(Declaration!$I$4="Chinese",Languages!E564,IF(Declaration!$I$4="Japanese",Languages!F564,IF(Declaration!$I$4="Portugese",Languages!G564)))))))</f>
        <v>This sector includes general construction and specialized construction activities for buildings and civil engineering works. It includes new work, repair, additions and alterations, the erection of prefabricated buildings or structures on the site and also construction of a temporary nature. Please follow this link for more detailed information: https://unstats.un.org/unsd/publication/seriesm/seriesm_4rev4e.pdf</v>
      </c>
    </row>
    <row r="18" spans="2:7" ht="286.5" customHeight="1" x14ac:dyDescent="0.3">
      <c r="B18" s="26" t="str">
        <f>IF(Declaration!$I$4="English",Languages!A489,IF(Declaration!$I$4="French",Languages!B489,IF(Declaration!$I$4="Spanish",Languages!C489,IF(Declaration!$I$4="German",Languages!D489,IF(Declaration!$I$4="Chinese",Languages!E489,IF(Declaration!$I$4="Japanese",Languages!F489,IF(Declaration!$I$4="Portugese",Languages!G489)))))))</f>
        <v>Countering America's Adversaries Through Sanctions Act (CAATSA)</v>
      </c>
      <c r="C18" s="24" t="str">
        <f>IF(Declaration!$I$4="English",Languages!A565,IF(Declaration!$I$4="French",Languages!B565,IF(Declaration!$I$4="Spanish",Languages!C565,IF(Declaration!$I$4="German",Languages!D565,IF(Declaration!$I$4="Chinese",Languages!E565,IF(Declaration!$I$4="Japanese",Languages!F565,IF(Declaration!$I$4="Portugese",Languages!G565)))))))</f>
        <v>Any business importing goods into the U.S. is in scope of this Act. CAATSA Section 321(b) creates a rebuttable presumption that goods, wares, merchandise, and articles mined, produced, or manufactured wholly or in part by North Korean nationals or citizens anywhere in the world are forced-labor goods, and are therefore prohibited from importation under the US Tariff Act of 1930. These goods can be subject to detention, seizure, and forfeiture by U.S. enforcement authorities. Violations may result in civil penalties and criminal prosecution. Businesses importing goods into the United States should examine their entire supply chain for North Korean forced labor and adopt appropriate due diligence practices. 
 Resource: US Department of State, Department of Treasury and Department of Homeland Security, North Korea Sanctions &amp; Enforcement Actions Advisory, July 23, 2018</v>
      </c>
    </row>
    <row r="19" spans="2:7" ht="306.75" customHeight="1" x14ac:dyDescent="0.3">
      <c r="B19" s="26" t="str">
        <f>IF(Declaration!$I$4="English",Languages!A490,IF(Declaration!$I$4="French",Languages!B490,IF(Declaration!$I$4="Spanish",Languages!C490,IF(Declaration!$I$4="German",Languages!D490,IF(Declaration!$I$4="Chinese",Languages!E490,IF(Declaration!$I$4="Japanese",Languages!F490,IF(Declaration!$I$4="Portugese",Languages!G490)))))))</f>
        <v>Debt bondage</v>
      </c>
      <c r="C19" s="24" t="str">
        <f>IF(Declaration!$I$4="English",Languages!A566,IF(Declaration!$I$4="French",Languages!B566,IF(Declaration!$I$4="Spanish",Languages!C566,IF(Declaration!$I$4="German",Languages!D566,IF(Declaration!$I$4="Chinese",Languages!E566,IF(Declaration!$I$4="Japanese",Languages!F566,IF(Declaration!$I$4="Portugese",Languages!G566)))))))</f>
        <v>Debt bondage, in accordance with the United Nations (UN) 1956 Supplementary Convention on the Abolition of Slavery Convention, is the status or condition arising from a pledge by a debtor of his or her personal services or of those of a person under his or her control as security for a debt, if the value of those services as reasonably assessed is not applied towards the liquidation of the debt or the length and nature of those services are not respectively limited and defined. In debt bondage, victims are tricked into working for little or no money to repay a debt. They may remain trapped in this situation indefinitely or for long periods. For instance, low wage migrant workers are frequently expected to pay fees to agencies and brokers for recruitment to jobs abroad. Often these fees can amount to large sums that require workers to take out loans with high rates of interest. This can result in a situation whereby a person works for little to no pay until the debt is repaid and they are unable to leave the employment due to that debt.</v>
      </c>
    </row>
    <row r="20" spans="2:7" ht="75" customHeight="1" x14ac:dyDescent="0.3">
      <c r="B20" s="26" t="str">
        <f>IF(Declaration!$I$4="English",Languages!A491,IF(Declaration!$I$4="French",Languages!B491,IF(Declaration!$I$4="Spanish",Languages!C491,IF(Declaration!$I$4="German",Languages!D491,IF(Declaration!$I$4="Chinese",Languages!E491,IF(Declaration!$I$4="Japanese",Languages!F491,IF(Declaration!$I$4="Portugese",Languages!G491)))))))</f>
        <v>Direct supply chain</v>
      </c>
      <c r="C20" s="24" t="str">
        <f>IF(Declaration!$I$4="English",Languages!A567,IF(Declaration!$I$4="French",Languages!B567,IF(Declaration!$I$4="Spanish",Languages!C567,IF(Declaration!$I$4="German",Languages!D567,IF(Declaration!$I$4="Chinese",Languages!E567,IF(Declaration!$I$4="Japanese",Languages!F567,IF(Declaration!$I$4="Portugese",Languages!G567)))))))</f>
        <v>Supply chain providing goods or services that end up in the product or service delivered to a customer. Includes goods for resale.</v>
      </c>
      <c r="E20" s="60"/>
      <c r="F20" s="60"/>
    </row>
    <row r="21" spans="2:7" ht="94.5" x14ac:dyDescent="0.3">
      <c r="B21" s="26" t="str">
        <f>IF(Declaration!$I$4="English",Languages!A492,IF(Declaration!$I$4="French",Languages!B492,IF(Declaration!$I$4="Spanish",Languages!C492,IF(Declaration!$I$4="German",Languages!D492,IF(Declaration!$I$4="Chinese",Languages!E492,IF(Declaration!$I$4="Japanese",Languages!F492,IF(Declaration!$I$4="Portugese",Languages!G492)))))))</f>
        <v>Domestic work</v>
      </c>
      <c r="C21" s="24" t="str">
        <f>IF(Declaration!$I$4="English",Languages!A568,IF(Declaration!$I$4="French",Languages!B568,IF(Declaration!$I$4="Spanish",Languages!C568,IF(Declaration!$I$4="German",Languages!D568,IF(Declaration!$I$4="Chinese",Languages!E568,IF(Declaration!$I$4="Japanese",Languages!F568,IF(Declaration!$I$4="Portugese",Languages!G568)))))))</f>
        <v>This sector includes the activities of households as employers of domestic personnel such as maids, cooks, waiters, valets, butlers, laundresses, gardeners, gatekeepers, stable-lads, chauffeurs, caretakers, governesses, babysitters, tutors, secretaries etc. Please follow this link for more detailed information: https://unstats.un.org/unsd/publication/seriesm/seriesm_4rev4e.pdf</v>
      </c>
      <c r="E21" s="60"/>
      <c r="F21" s="60"/>
    </row>
    <row r="22" spans="2:7" ht="57" customHeight="1" x14ac:dyDescent="0.3">
      <c r="B22" s="26" t="str">
        <f>IF(Declaration!$I$4="English",Languages!A493,IF(Declaration!$I$4="French",Languages!B493,IF(Declaration!$I$4="Spanish",Languages!C493,IF(Declaration!$I$4="German",Languages!D493,IF(Declaration!$I$4="Chinese",Languages!E493,IF(Declaration!$I$4="Japanese",Languages!F493,IF(Declaration!$I$4="Portugese",Languages!G493)))))))</f>
        <v>Due Diligence</v>
      </c>
      <c r="C22" s="24" t="str">
        <f>IF(Declaration!$I$4="English",Languages!A569,IF(Declaration!$I$4="French",Languages!B569,IF(Declaration!$I$4="Spanish",Languages!C569,IF(Declaration!$I$4="German",Languages!D569,IF(Declaration!$I$4="Chinese",Languages!E569,IF(Declaration!$I$4="Japanese",Languages!F569,IF(Declaration!$I$4="Portugese",Languages!G569)))))))</f>
        <v>The process organizations take to identify, prevent, mitigate and account for how they address their impacts on slavery and human trafficking.</v>
      </c>
      <c r="E22" s="60"/>
      <c r="F22" s="60"/>
    </row>
    <row r="23" spans="2:7" ht="96" customHeight="1" x14ac:dyDescent="0.3">
      <c r="B23" s="26" t="str">
        <f>IF(Declaration!$I$4="English",Languages!A494,IF(Declaration!$I$4="French",Languages!B494,IF(Declaration!$I$4="Spanish",Languages!C494,IF(Declaration!$I$4="German",Languages!D494,IF(Declaration!$I$4="Chinese",Languages!E494,IF(Declaration!$I$4="Japanese",Languages!F494,IF(Declaration!$I$4="Portugese",Languages!G494)))))))</f>
        <v>EU Corporate Sustainability Reporting Directive</v>
      </c>
      <c r="C23" s="24" t="str">
        <f>IF(Declaration!$I$4="English",Languages!A570,IF(Declaration!$I$4="French",Languages!B570,IF(Declaration!$I$4="Spanish",Languages!C570,IF(Declaration!$I$4="German",Languages!D570,IF(Declaration!$I$4="Chinese",Languages!E570,IF(Declaration!$I$4="Japanese",Languages!F570,IF(Declaration!$I$4="Portugese",Languages!G570)))))))</f>
        <v>The EU Corporate Sustainability Reporting Directive requires large companies and listed companies to publish regular reports on the social and environmental risks they face, and on how their activities impact people and the environment.</v>
      </c>
      <c r="E23" s="60"/>
      <c r="F23" s="60"/>
    </row>
    <row r="24" spans="2:7" ht="135.75" customHeight="1" x14ac:dyDescent="0.3">
      <c r="B24" s="26" t="str">
        <f>IF(Declaration!$I$4="English",Languages!A498,IF(Declaration!$I$4="French",Languages!B498,IF(Declaration!$I$4="Spanish",Languages!C498,IF(Declaration!$I$4="German",Languages!D498,IF(Declaration!$I$4="Chinese",Languages!E498,IF(Declaration!$I$4="Japanese",Languages!F498,IF(Declaration!$I$4="Portugese",Languages!G498)))))))</f>
        <v>Forced labor</v>
      </c>
      <c r="C24" s="24" t="str">
        <f>IF(Declaration!$I$4="English",Languages!A575,IF(Declaration!$I$4="French",Languages!B575,IF(Declaration!$I$4="Spanish",Languages!C575,IF(Declaration!$I$4="German",Languages!D575,IF(Declaration!$I$4="Chinese",Languages!E575,IF(Declaration!$I$4="Japanese",Languages!F575,IF(Declaration!$I$4="Portugese",Languages!G575)))))))</f>
        <v>Forced labor, in accordance with the International Labour Organization (ILO) Forced Labour Convention, 1930 (No.29), is all work and service which is exacted from any person under the menace of any penalty and for which the said person has not offered herself or himself voluntarily. As defined by the ILO, forced labor is an umbrella term that includes slavery, slave-like practices, various forms of debt bondage, human trafficking – also called modern slavery – and other practices.</v>
      </c>
      <c r="E24" s="60"/>
      <c r="F24" s="60"/>
    </row>
    <row r="25" spans="2:7" ht="220.5" x14ac:dyDescent="0.3">
      <c r="B25" s="26" t="str">
        <f>IF(Declaration!$I$4="English",Languages!A501,IF(Declaration!$I$4="French",Languages!B501,IF(Declaration!$I$4="Spanish",Languages!C501,IF(Declaration!$I$4="German",Languages!D501,IF(Declaration!$I$4="Chinese",Languages!E501,IF(Declaration!$I$4="Japanese",Languages!F501,IF(Declaration!$I$4="Portugese",Languages!G501)))))))</f>
        <v>French Loi relative au devoir de vigilance</v>
      </c>
      <c r="C25" s="24" t="str">
        <f>IF(Declaration!$I$4="English",Languages!A578,IF(Declaration!$I$4="French",Languages!B578,IF(Declaration!$I$4="Spanish",Languages!C578,IF(Declaration!$I$4="German",Languages!D578,IF(Declaration!$I$4="Chinese",Languages!E578,IF(Declaration!$I$4="Japanese",Languages!F578,IF(Declaration!$I$4="Portugese",Languages!G578)))))))</f>
        <v>The French Loi relative au devoir de vigilance, also known as the French Duty of Care or French Corporate Duty of Vigilance, applies to organizations headquartered in France with 5,000 workers in France or 10,000 workers worldwide.The law requires those businesses to establish a vigilance plan, implement the plan, publish the plan, and publish annual vigilance plan implementation reports. The vigilance plan must contain risk mapping for identification, analysis and prioritization; procedures of regular evaluations of suppliers and sub-suppliers; actions to mitigate risk or prevent serious harm; an alert mechanism and database of alerts; a system for monitoring implemented measures and evaluating their effectiveness. Please follow this link for more detailed information: https://www.legifrance.gouv.fr/eli/loi/2017/3/27/ECFX1509096L/jo/texte</v>
      </c>
      <c r="E25" s="62"/>
    </row>
    <row r="26" spans="2:7" ht="78.75" x14ac:dyDescent="0.3">
      <c r="B26" s="26" t="str">
        <f>IF(Declaration!$I$4="English",Languages!A500,IF(Declaration!$I$4="French",Languages!B500,IF(Declaration!$I$4="Spanish",Languages!C500,IF(Declaration!$I$4="German",Languages!D500,IF(Declaration!$I$4="Chinese",Languages!E500,IF(Declaration!$I$4="Japanese",Languages!F500,IF(Declaration!$I$4="Portugese",Languages!G500)))))))</f>
        <v>Grievance mechanism</v>
      </c>
      <c r="C26" s="24" t="str">
        <f>IF(Declaration!$I$4="English",Languages!A577,IF(Declaration!$I$4="French",Languages!B577,IF(Declaration!$I$4="Spanish",Languages!C577,IF(Declaration!$I$4="German",Languages!D577,IF(Declaration!$I$4="Chinese",Languages!E577,IF(Declaration!$I$4="Japanese",Languages!F577,IF(Declaration!$I$4="Portugese",Languages!G577)))))))</f>
        <v>The term grievance mechanism describes the process through which complaints concerning business-related human rights abuse can be raised and remedy can be sought. The aim of grievance mechanisms is to provide actual or potential victims of adverse human rights impacts with an easy and accessible way to report risks and obtain remedy.</v>
      </c>
      <c r="E26" s="62"/>
    </row>
    <row r="27" spans="2:7" ht="152.25" customHeight="1" x14ac:dyDescent="0.3">
      <c r="B27" s="26" t="str">
        <f>IF(Declaration!$I$4="English",Languages!A502,IF(Declaration!$I$4="French",Languages!B502,IF(Declaration!$I$4="Spanish",Languages!C502,IF(Declaration!$I$4="German",Languages!D502,IF(Declaration!$I$4="Chinese",Languages!E502,IF(Declaration!$I$4="Japanese",Languages!F502,IF(Declaration!$I$4="Portugese",Languages!G502)))))))</f>
        <v>Healthcare Services</v>
      </c>
      <c r="C27" s="24" t="str">
        <f>IF(Declaration!$I$4="English",Languages!A579,IF(Declaration!$I$4="French",Languages!B579,IF(Declaration!$I$4="Spanish",Languages!C579,IF(Declaration!$I$4="German",Languages!D579,IF(Declaration!$I$4="Chinese",Languages!E579,IF(Declaration!$I$4="Japanese",Languages!F579,IF(Declaration!$I$4="Portugese",Languages!G579)))))))</f>
        <v>This sector includes the provision of health and social work activities. Activities include a wide range of activities, starting from health care provided by trained medical professionals in hospitals and other facilities, over residential care activities that still involve a degree of health care activities to social work activities without any involvement of health care professionals. Please follow this link for more detailed information: https://unstats.un.org/unsd/publication/seriesm/seriesm_4rev4e.pdf</v>
      </c>
      <c r="E27" s="63"/>
      <c r="F27" s="64"/>
      <c r="G27" s="61"/>
    </row>
    <row r="28" spans="2:7" ht="56.25" customHeight="1" x14ac:dyDescent="0.3">
      <c r="B28" s="26" t="str">
        <f>IF(Declaration!$I$4="English",Languages!A505,IF(Declaration!$I$4="French",Languages!B505,IF(Declaration!$I$4="Spanish",Languages!C505,IF(Declaration!$I$4="German",Languages!D505,IF(Declaration!$I$4="Chinese",Languages!E505,IF(Declaration!$I$4="Japanese",Languages!F505,IF(Declaration!$I$4="Portugese",Languages!G505)))))))</f>
        <v>Housing provided or arranged</v>
      </c>
      <c r="C28" s="24" t="str">
        <f>IF(Declaration!$I$4="English",Languages!A582,IF(Declaration!$I$4="French",Languages!B582,IF(Declaration!$I$4="Spanish",Languages!C582,IF(Declaration!$I$4="German",Languages!D582,IF(Declaration!$I$4="Chinese",Languages!E582,IF(Declaration!$I$4="Japanese",Languages!F582,IF(Declaration!$I$4="Portugese",Languages!G582)))))))</f>
        <v>Includes housing that has been provided or arranged for workers indirectly by recruiters or directly by the organization completing and submitting the STRT.</v>
      </c>
      <c r="E28" s="62"/>
    </row>
    <row r="29" spans="2:7" ht="180" customHeight="1" x14ac:dyDescent="0.3">
      <c r="B29" s="26" t="str">
        <f>IF(Declaration!$I$4="English",Languages!A506,IF(Declaration!$I$4="French",Languages!B506,IF(Declaration!$I$4="Spanish",Languages!C506,IF(Declaration!$I$4="German",Languages!D506,IF(Declaration!$I$4="Chinese",Languages!E506,IF(Declaration!$I$4="Japanese",Languages!F506,IF(Declaration!$I$4="Portugese",Languages!G506)))))))</f>
        <v>Human trafficking</v>
      </c>
      <c r="C29" s="24" t="str">
        <f>IF(Declaration!$I$4="English",Languages!A583,IF(Declaration!$I$4="French",Languages!B583,IF(Declaration!$I$4="Spanish",Languages!C583,IF(Declaration!$I$4="German",Languages!D583,IF(Declaration!$I$4="Chinese",Languages!E583,IF(Declaration!$I$4="Japanese",Languages!F583,IF(Declaration!$I$4="Portugese",Languages!G583)))))))</f>
        <v>Human trafficking, in accordance with the United Nations (UN) Palermo Protocol of 2000, is the recruitment, transportation, transfer, harboring, or receipt of persons by improper means (such as force, abduction, fraud, or coercion) for the purpose of exploitation. Exploitation can include sexual exploitation, forced labor or services, slavery or practices similar to slavery, servitude or the removal of organs. As defined by the UN, human trafficking is an umbrella term covering different forms. The International Labour Organization (ILO) also calls human trafficking “modern slavery” when done for the purposes of forced labor.</v>
      </c>
      <c r="E29" s="66"/>
    </row>
    <row r="30" spans="2:7" ht="54" customHeight="1" x14ac:dyDescent="0.3">
      <c r="B30" s="26" t="str">
        <f>IF(Declaration!$I$4="English",Languages!A507,IF(Declaration!$I$4="French",Languages!B507,IF(Declaration!$I$4="Spanish",Languages!C507,IF(Declaration!$I$4="German",Languages!D507,IF(Declaration!$I$4="Chinese",Languages!E507,IF(Declaration!$I$4="Japanese",Languages!F507,IF(Declaration!$I$4="Portugese",Languages!G507)))))))</f>
        <v>Indirect supply chain</v>
      </c>
      <c r="C30" s="24" t="str">
        <f>IF(Declaration!$I$4="English",Languages!A584,IF(Declaration!$I$4="French",Languages!B584,IF(Declaration!$I$4="Spanish",Languages!C584,IF(Declaration!$I$4="German",Languages!D584,IF(Declaration!$I$4="Chinese",Languages!E584,IF(Declaration!$I$4="Japanese",Languages!F584,IF(Declaration!$I$4="Portugese",Languages!G584)))))))</f>
        <v xml:space="preserve">Supply chain providing goods or services that do not end up in the product or service delivered to a customer. Includes goods not for resale. </v>
      </c>
      <c r="E30" s="66"/>
    </row>
    <row r="31" spans="2:7" ht="72" customHeight="1" x14ac:dyDescent="0.3">
      <c r="B31" s="26" t="str">
        <f>IF(Declaration!$I$4="English",Languages!A508,IF(Declaration!$I$4="French",Languages!B508,IF(Declaration!$I$4="Spanish",Languages!C508,IF(Declaration!$I$4="German",Languages!D508,IF(Declaration!$I$4="Chinese",Languages!E508,IF(Declaration!$I$4="Japanese",Languages!F508,IF(Declaration!$I$4="Portugese",Languages!G508)))))))</f>
        <v>Internal accountability standards</v>
      </c>
      <c r="C31" s="24" t="str">
        <f>IF(Declaration!$I$4="English",Languages!A585,IF(Declaration!$I$4="French",Languages!B585,IF(Declaration!$I$4="Spanish",Languages!C585,IF(Declaration!$I$4="German",Languages!D585,IF(Declaration!$I$4="Chinese",Languages!E585,IF(Declaration!$I$4="Japanese",Languages!F585,IF(Declaration!$I$4="Portugese",Languages!G585)))))))</f>
        <v>Internal accountability standards can include procedures for corrective and preventative actions and confidentiality and whistleblower protections.</v>
      </c>
      <c r="E31" s="66"/>
    </row>
    <row r="32" spans="2:7" ht="171" customHeight="1" x14ac:dyDescent="0.3">
      <c r="B32" s="26" t="str">
        <f>IF(Declaration!$I$4="English",Languages!A509,IF(Declaration!$I$4="French",Languages!B509,IF(Declaration!$I$4="Spanish",Languages!C509,IF(Declaration!$I$4="German",Languages!D509,IF(Declaration!$I$4="Chinese",Languages!E509,IF(Declaration!$I$4="Japanese",Languages!F509,IF(Declaration!$I$4="Portugese",Languages!G509)))))))</f>
        <v>IT services and software</v>
      </c>
      <c r="C32" s="24" t="str">
        <f>IF(Declaration!$I$4="English",Languages!A586,IF(Declaration!$I$4="French",Languages!B586,IF(Declaration!$I$4="Spanish",Languages!C586,IF(Declaration!$I$4="German",Languages!D586,IF(Declaration!$I$4="Chinese",Languages!E586,IF(Declaration!$I$4="Japanese",Languages!F586,IF(Declaration!$I$4="Portugese",Languages!G586)))))))</f>
        <v xml:space="preserve">This sector includes the provision of expertise in the field of information technologies: writing, modifying, testing and supporting software; planning and designing computer systems that integrate computer hardware, software and communication technologies; on-site management and operation of clients' computer systems and/or data processing facilities; and other professional and technical computer-related activities. Please follow this link for more detailed information: https://unstats.un.org/unsd/publication/seriesm/seriesm_4rev4e.pdf </v>
      </c>
      <c r="E32" s="66"/>
    </row>
    <row r="33" spans="1:5" ht="100.5" customHeight="1" x14ac:dyDescent="0.3">
      <c r="B33" s="26" t="str">
        <f>IF(Declaration!$I$4="English",Languages!A510,IF(Declaration!$I$4="French",Languages!B510,IF(Declaration!$I$4="Spanish",Languages!C510,IF(Declaration!$I$4="German",Languages!D510,IF(Declaration!$I$4="Chinese",Languages!E510,IF(Declaration!$I$4="Japanese",Languages!F510,IF(Declaration!$I$4="Portugese",Languages!G510)))))))</f>
        <v>Labor Supply Chain</v>
      </c>
      <c r="C33" s="24" t="str">
        <f>IF(Declaration!$I$4="English",Languages!A587,IF(Declaration!$I$4="French",Languages!B587,IF(Declaration!$I$4="Spanish",Languages!C587,IF(Declaration!$I$4="German",Languages!D587,IF(Declaration!$I$4="Chinese",Languages!E587,IF(Declaration!$I$4="Japanese",Languages!F587,IF(Declaration!$I$4="Portugese",Languages!G587)))))))</f>
        <v>The labor supply chain consists of the sequence of employment relationships that a worker goes through in order to be deployed in a productive capacity. This may involve interactions or arrangements with recruiters, labour providers, temporary labour agencies, and other intermediaries who provide workers.</v>
      </c>
      <c r="E33" s="62"/>
    </row>
    <row r="34" spans="1:5" ht="99" customHeight="1" x14ac:dyDescent="0.3">
      <c r="B34" s="26" t="str">
        <f>IF(Declaration!$I$4="English",Languages!A511,IF(Declaration!$I$4="French",Languages!B511,IF(Declaration!$I$4="Spanish",Languages!C511,IF(Declaration!$I$4="German",Languages!D511,IF(Declaration!$I$4="Chinese",Languages!E511,IF(Declaration!$I$4="Japanese",Languages!F511,IF(Declaration!$I$4="Portugese",Languages!G511)))))))</f>
        <v>Lieferkettensorgfaltspflichtengesetz (German Act on Corporate Due Diligence Obligations in Supply Chains)</v>
      </c>
      <c r="C34" s="24" t="str">
        <f>IF(Declaration!$I$4="English",Languages!A588,IF(Declaration!$I$4="French",Languages!B588,IF(Declaration!$I$4="Spanish",Languages!C588,IF(Declaration!$I$4="German",Languages!D588,IF(Declaration!$I$4="Chinese",Languages!E588,IF(Declaration!$I$4="Japanese",Languages!F588,IF(Declaration!$I$4="Portugese",Languages!G588)))))))</f>
        <v>The German Act on Corporate Due Diligence Obligations in Supply Chains imposes an obligation on certain large companies operating in Germany to exercise due diligence to ensure that there are no violations of human rights in their own business operations and in the supply chain.</v>
      </c>
      <c r="E34" s="62"/>
    </row>
    <row r="35" spans="1:5" ht="87" customHeight="1" x14ac:dyDescent="0.3">
      <c r="A35" s="25"/>
      <c r="B35" s="26" t="str">
        <f>IF(Declaration!$I$4="English",Languages!A512,IF(Declaration!$I$4="French",Languages!B512,IF(Declaration!$I$4="Spanish",Languages!C512,IF(Declaration!$I$4="German",Languages!D512,IF(Declaration!$I$4="Chinese",Languages!E512,IF(Declaration!$I$4="Japanese",Languages!F512,IF(Declaration!$I$4="Portugese",Languages!G512)))))))</f>
        <v>Low-skilled work</v>
      </c>
      <c r="C35" s="24" t="str">
        <f>IF(Declaration!$I$4="English",Languages!A589,IF(Declaration!$I$4="French",Languages!B589,IF(Declaration!$I$4="Spanish",Languages!C589,IF(Declaration!$I$4="German",Languages!D589,IF(Declaration!$I$4="Chinese",Languages!E589,IF(Declaration!$I$4="Japanese",Languages!F589,IF(Declaration!$I$4="Portugese",Languages!G589)))))))</f>
        <v>Low-skilled work is work associated with a limited skill set or minimal economic value for the work performed. Low-skilled workers are generally not required to have more than a high school diploma, and typically earn small wages.</v>
      </c>
    </row>
    <row r="36" spans="1:5" ht="180" customHeight="1" x14ac:dyDescent="0.3">
      <c r="B36" s="26" t="str">
        <f>IF(Declaration!$I$4="English",Languages!A513,IF(Declaration!$I$4="French",Languages!B513,IF(Declaration!$I$4="Spanish",Languages!C513,IF(Declaration!$I$4="German",Languages!D513,IF(Declaration!$I$4="Chinese",Languages!E513,IF(Declaration!$I$4="Japanese",Languages!F513,IF(Declaration!$I$4="Portugese",Languages!G513)))))))</f>
        <v>Maintenance and repair of motor vehicles</v>
      </c>
      <c r="C36" s="24" t="str">
        <f>IF(Declaration!$I$4="English",Languages!A590,IF(Declaration!$I$4="French",Languages!B590,IF(Declaration!$I$4="Spanish",Languages!C590,IF(Declaration!$I$4="German",Languages!D590,IF(Declaration!$I$4="Chinese",Languages!E590,IF(Declaration!$I$4="Japanese",Languages!F590,IF(Declaration!$I$4="Portugese",Languages!G590)))))))</f>
        <v>This sector includes (i) maintenance and repair of motor vehicles: mechanical repairs, electrical repairs, electronic injection systems repair, ordinary servicing, bodywork repair, repair of motor vehicle parts, washing, polishing, etc.,  spraying and painting, repair of screens and windows, repair of motor vehicle seats; (ii) tyre and tube repair, fitting or replacement; (iii) anti-rust treatment; (iv) installation of parts and accessories not as part of the manufacturing process. Please follow this link for more detailed information: https://unstats.un.org/unsd/publication/seriesm/seriesm_4rev4e.pdf</v>
      </c>
    </row>
    <row r="37" spans="1:5" ht="171.75" customHeight="1" x14ac:dyDescent="0.3">
      <c r="B37" s="26" t="str">
        <f>IF(Declaration!$I$4="English",Languages!A514,IF(Declaration!$I$4="French",Languages!B514,IF(Declaration!$I$4="Spanish",Languages!C514,IF(Declaration!$I$4="German",Languages!D514,IF(Declaration!$I$4="Chinese",Languages!E514,IF(Declaration!$I$4="Japanese",Languages!F514,IF(Declaration!$I$4="Portugese",Languages!G514)))))))</f>
        <v>Manufacturing</v>
      </c>
      <c r="C37" s="24" t="str">
        <f>IF(Declaration!$I$4="English",Languages!A591,IF(Declaration!$I$4="French",Languages!B591,IF(Declaration!$I$4="Spanish",Languages!C591,IF(Declaration!$I$4="German",Languages!D591,IF(Declaration!$I$4="Chinese",Languages!E591,IF(Declaration!$I$4="Japanese",Languages!F591,IF(Declaration!$I$4="Portugese",Languages!G591)))))))</f>
        <v>This sector includes the physical or chemical transformation of materials, substances, or components into new products, although this cannot be used as the single universal criterion for defining manufacturing. The materials, substances, or components transformed are raw materials that are products of agriculture, forestry, fishing, mining or quarrying as well as products of other manufacturing activities. Substantial alteration, renovation or reconstruction of goods is generally considered to be manufacturing. Please follow this link for more detailed information: https://unstats.un.org/unsd/publication/seriesm/seriesm_4rev4e.pdf</v>
      </c>
    </row>
    <row r="38" spans="1:5" ht="111.75" customHeight="1" x14ac:dyDescent="0.3">
      <c r="B38" s="26" t="str">
        <f>IF(Declaration!$I$4="English",Languages!A515,IF(Declaration!$I$4="French",Languages!B515,IF(Declaration!$I$4="Spanish",Languages!C515,IF(Declaration!$I$4="German",Languages!D515,IF(Declaration!$I$4="Chinese",Languages!E515,IF(Declaration!$I$4="Japanese",Languages!F515,IF(Declaration!$I$4="Portugese",Languages!G515)))))))</f>
        <v>- Mexico's Forced Labour Regulation</v>
      </c>
      <c r="C38" s="24" t="str">
        <f>IF(Declaration!$I$4="English",Languages!A592,IF(Declaration!$I$4="French",Languages!B592,IF(Declaration!$I$4="Spanish",Languages!C592,IF(Declaration!$I$4="German",Languages!D592,IF(Declaration!$I$4="Chinese",Languages!E592,IF(Declaration!$I$4="Japanese",Languages!F592,IF(Declaration!$I$4="Portugese",Languages!G592)))))))</f>
        <v>Mexico's Forced Labor Regulation became effective on May 18, 2023. It implements the obligation included in the United States-Mexico-Canada Agreement (USMCA) to prohibit the importation of goods produced in whole or in part by forced or compulsory labor, including forced or compulsory child labor.</v>
      </c>
    </row>
    <row r="39" spans="1:5" ht="167.25" customHeight="1" x14ac:dyDescent="0.3">
      <c r="B39" s="26" t="str">
        <f>IF(Declaration!$I$4="English",Languages!A516,IF(Declaration!$I$4="French",Languages!B516,IF(Declaration!$I$4="Spanish",Languages!C516,IF(Declaration!$I$4="German",Languages!D516,IF(Declaration!$I$4="Chinese",Languages!E516,IF(Declaration!$I$4="Japanese",Languages!F516,IF(Declaration!$I$4="Portugese",Languages!G516)))))))</f>
        <v>Mining and quarrying</v>
      </c>
      <c r="C39" s="24" t="str">
        <f>IF(Declaration!$I$4="English",Languages!A593,IF(Declaration!$I$4="French",Languages!B593,IF(Declaration!$I$4="Spanish",Languages!C593,IF(Declaration!$I$4="German",Languages!D593,IF(Declaration!$I$4="Chinese",Languages!E593,IF(Declaration!$I$4="Japanese",Languages!F593,IF(Declaration!$I$4="Portugese",Languages!G593)))))))</f>
        <v>This sector includes the extraction of minerals occurring naturally as solids (coal and ores), liquids (petroleum) or gases (natural gas). This sector also includes supplementary activities aimed at preparing the crude materials for marketing, for example, crushing, grinding, cleaning, drying, sorting, concentrating ores, liquefaction of natural gas and agglomeration of solid fuels. Please follow this link for more detailed information: https://unstats.un.org/unsd/publication/seriesm/seriesm_4rev4e.pdf</v>
      </c>
    </row>
    <row r="40" spans="1:5" ht="111" customHeight="1" x14ac:dyDescent="0.3">
      <c r="B40" s="26" t="str">
        <f>IF(Declaration!$I$4="English",Languages!A517,IF(Declaration!$I$4="French",Languages!B517,IF(Declaration!$I$4="Spanish",Languages!C517,IF(Declaration!$I$4="German",Languages!D517,IF(Declaration!$I$4="Chinese",Languages!E517,IF(Declaration!$I$4="Japanese",Languages!F517,IF(Declaration!$I$4="Portugese",Languages!G517)))))))</f>
        <v>Modern slavery</v>
      </c>
      <c r="C40" s="24" t="str">
        <f>IF(Declaration!$I$4="English",Languages!A594,IF(Declaration!$I$4="French",Languages!B594,IF(Declaration!$I$4="Spanish",Languages!C594,IF(Declaration!$I$4="German",Languages!D594,IF(Declaration!$I$4="Chinese",Languages!E594,IF(Declaration!$I$4="Japanese",Languages!F594,IF(Declaration!$I$4="Portugese",Languages!G594)))))))</f>
        <v>Modern slavery, in accordance with Guidance issued by the UK Home Office, is a term that encapsulates slavery, servitude and forced or compulsory labor; and human trafficking. The UK Home Office uses a different definition of human trafficking than the one used in this template. The International Labour Organization (ILO) calls human trafficking “modern slavery” when done for the purposes of forced labor.</v>
      </c>
      <c r="E40" s="62"/>
    </row>
    <row r="41" spans="1:5" ht="69.75" customHeight="1" x14ac:dyDescent="0.3">
      <c r="B41" s="26" t="str">
        <f>IF(Declaration!$I$4="English",Languages!A518,IF(Declaration!$I$4="French",Languages!B518,IF(Declaration!$I$4="Spanish",Languages!C518,IF(Declaration!$I$4="German",Languages!D518,IF(Declaration!$I$4="Chinese",Languages!E518,IF(Declaration!$I$4="Japanese",Languages!F518,IF(Declaration!$I$4="Portugese",Languages!G518)))))))</f>
        <v>Migrant worker</v>
      </c>
      <c r="C41" s="24" t="str">
        <f>IF(Declaration!$I$4="English",Languages!A595,IF(Declaration!$I$4="French",Languages!B595,IF(Declaration!$I$4="Spanish",Languages!C595,IF(Declaration!$I$4="German",Languages!D595,IF(Declaration!$I$4="Chinese",Languages!E595,IF(Declaration!$I$4="Japanese",Languages!F595,IF(Declaration!$I$4="Portugese",Languages!G595)))))))</f>
        <v>Migrant workers are people who leave home to find work outside of their hometown or home country. Migrant workers include both foreign and domestic (internal) migrant workers.</v>
      </c>
      <c r="E41" s="62"/>
    </row>
    <row r="42" spans="1:5" ht="71.25" customHeight="1" x14ac:dyDescent="0.3">
      <c r="B42" s="26" t="str">
        <f>IF(Declaration!$I$4="English",Languages!A519,IF(Declaration!$I$4="French",Languages!B519,IF(Declaration!$I$4="Spanish",Languages!C519,IF(Declaration!$I$4="German",Languages!D519,IF(Declaration!$I$4="Chinese",Languages!E519,IF(Declaration!$I$4="Japanese",Languages!F519,IF(Declaration!$I$4="Portugese",Languages!G519)))))))</f>
        <v>Operation</v>
      </c>
      <c r="C42" s="24" t="str">
        <f>IF(Declaration!$I$4="English",Languages!A596,IF(Declaration!$I$4="French",Languages!B596,IF(Declaration!$I$4="Spanish",Languages!C596,IF(Declaration!$I$4="German",Languages!D596,IF(Declaration!$I$4="Chinese",Languages!E596,IF(Declaration!$I$4="Japanese",Languages!F596,IF(Declaration!$I$4="Portugese",Languages!G596)))))))</f>
        <v>A location where people are employed or hired under your organization’s direction for any activity undertaken by the organization to pursue its business objectives and strategy.</v>
      </c>
      <c r="E42" s="62"/>
    </row>
    <row r="43" spans="1:5" ht="117" customHeight="1" x14ac:dyDescent="0.3">
      <c r="B43" s="26" t="str">
        <f>IF(Declaration!$I$4="English",Languages!A520,IF(Declaration!$I$4="French",Languages!B520,IF(Declaration!$I$4="Spanish",Languages!C520,IF(Declaration!$I$4="German",Languages!D520,IF(Declaration!$I$4="Chinese",Languages!E520,IF(Declaration!$I$4="Japanese",Languages!F520,IF(Declaration!$I$4="Portugese",Languages!G520)))))))</f>
        <v>Organization</v>
      </c>
      <c r="C43" s="24" t="str">
        <f>IF(Declaration!$I$4="English",Languages!A619,IF(Declaration!$I$4="French",Languages!B619,IF(Declaration!$I$4="Spanish",Languages!C619,IF(Declaration!$I$4="German",Languages!D619,IF(Declaration!$I$4="Chinese",Languages!E619,IF(Declaration!$I$4="Japanese",Languages!F619,IF(Declaration!$I$4="Portugese",Languages!G619)))))))</f>
        <v>Organization is a person or group of people that has its own functions with responsibilities, authorities and relationships to achieve its objectives. The concept of organization includes, but is not limited to, sole-trader, company, corporation, firm, enterprise, authority, partnership, association, charity or institution, or part or combination thereof, whether incorporated or not, public or private.</v>
      </c>
      <c r="E43" s="62"/>
    </row>
    <row r="44" spans="1:5" ht="52.5" customHeight="1" x14ac:dyDescent="0.3">
      <c r="B44" s="26" t="str">
        <f>IF(Declaration!$I$4="English",Languages!A521,IF(Declaration!$I$4="French",Languages!B521,IF(Declaration!$I$4="Spanish",Languages!C521,IF(Declaration!$I$4="German",Languages!D521,IF(Declaration!$I$4="Chinese",Languages!E521,IF(Declaration!$I$4="Japanese",Languages!F521,IF(Declaration!$I$4="Portugese",Languages!G521)))))))</f>
        <v>Organization address</v>
      </c>
      <c r="C44" s="24" t="str">
        <f>IF(Declaration!$I$4="English",Languages!A560,IF(Declaration!$I$4="French",Languages!B560,IF(Declaration!$I$4="Spanish",Languages!C560,IF(Declaration!$I$4="German",Languages!D560,IF(Declaration!$I$4="Chinese",Languages!E560,IF(Declaration!$I$4="Japanese",Languages!F560,IF(Declaration!$I$4="Portugese",Languages!G560)))))))</f>
        <v>The mailing address of the head office of the organization completing and submitting the STRT.</v>
      </c>
      <c r="E44" s="62"/>
    </row>
    <row r="45" spans="1:5" ht="48.75" customHeight="1" x14ac:dyDescent="0.3">
      <c r="B45" s="26" t="str">
        <f>IF(Declaration!$I$4="English",Languages!A522,IF(Declaration!$I$4="French",Languages!B522,IF(Declaration!$I$4="Spanish",Languages!C522,IF(Declaration!$I$4="German",Languages!D522,IF(Declaration!$I$4="Chinese",Languages!E522,IF(Declaration!$I$4="Japanese",Languages!F522,IF(Declaration!$I$4="Portugese",Languages!G522)))))))</f>
        <v>Organization name</v>
      </c>
      <c r="C45" s="24" t="str">
        <f>IF(Declaration!$I$4="English",Languages!A561,IF(Declaration!$I$4="French",Languages!B561,IF(Declaration!$I$4="Spanish",Languages!C561,IF(Declaration!$I$4="German",Languages!D561,IF(Declaration!$I$4="Chinese",Languages!E561,IF(Declaration!$I$4="Japanese",Languages!F561,IF(Declaration!$I$4="Portugese",Languages!G561)))))))</f>
        <v>The name of the organization completing and submitting the STRT. Do not use abbreviations.</v>
      </c>
      <c r="E45" s="65"/>
    </row>
    <row r="46" spans="1:5" ht="47.25" x14ac:dyDescent="0.3">
      <c r="B46" s="26" t="str">
        <f>IF(Declaration!$I$4="English",Languages!A523,IF(Declaration!$I$4="French",Languages!B523,IF(Declaration!$I$4="Spanish",Languages!C523,IF(Declaration!$I$4="German",Languages!D523,IF(Declaration!$I$4="Chinese",Languages!E523,IF(Declaration!$I$4="Japanese",Languages!F523,IF(Declaration!$I$4="Portugese",Languages!G523)))))))</f>
        <v>Organization unique identifier number or code</v>
      </c>
      <c r="C46" s="24" t="str">
        <f>IF(Declaration!$I$4="English",Languages!A562,IF(Declaration!$I$4="French",Languages!B562,IF(Declaration!$I$4="Spanish",Languages!C562,IF(Declaration!$I$4="German",Languages!D562,IF(Declaration!$I$4="Chinese",Languages!E562,IF(Declaration!$I$4="Japanese",Languages!F562,IF(Declaration!$I$4="Portugese",Languages!G562)))))))</f>
        <v>The DUNS number, VAT number, customer-specific identifier, or another number or code unique to the organization completing and submitting the STRT.</v>
      </c>
      <c r="E46" s="66"/>
    </row>
    <row r="47" spans="1:5" ht="102" customHeight="1" x14ac:dyDescent="0.3">
      <c r="B47" s="26" t="str">
        <f>IF(Declaration!$I$4="English",Languages!A524,IF(Declaration!$I$4="French",Languages!B524,IF(Declaration!$I$4="Spanish",Languages!C524,IF(Declaration!$I$4="German",Languages!D524,IF(Declaration!$I$4="Chinese",Languages!E524,IF(Declaration!$I$4="Japanese",Languages!F524,IF(Declaration!$I$4="Portugese",Languages!G524)))))))</f>
        <v>Personal services</v>
      </c>
      <c r="C47" s="24" t="str">
        <f>IF(Declaration!$I$4="English",Languages!A597,IF(Declaration!$I$4="French",Languages!B597,IF(Declaration!$I$4="Spanish",Languages!C597,IF(Declaration!$I$4="German",Languages!D597,IF(Declaration!$I$4="Chinese",Languages!E597,IF(Declaration!$I$4="Japanese",Languages!F597,IF(Declaration!$I$4="Portugese",Languages!G597)))))))</f>
        <v>This sector includes types of services such as washing and (dry-)cleaning of textiles and fur products, hairdressing and other beauty treatment, funeral and related activities. Please follow this link for more detailed information: https://unstats.un.org/unsd/publication/seriesm/seriesm_4rev4e.pdf</v>
      </c>
      <c r="E47" s="62"/>
    </row>
    <row r="48" spans="1:5" ht="117" customHeight="1" x14ac:dyDescent="0.3">
      <c r="B48" s="26" t="str">
        <f>IF(Declaration!$I$4="English",Languages!A525,IF(Declaration!$I$4="French",Languages!B525,IF(Declaration!$I$4="Spanish",Languages!C525,IF(Declaration!$I$4="German",Languages!D525,IF(Declaration!$I$4="Chinese",Languages!E525,IF(Declaration!$I$4="Japanese",Languages!F525,IF(Declaration!$I$4="Portugese",Languages!G525)))))))</f>
        <v>Policy</v>
      </c>
      <c r="C48" s="24" t="str">
        <f>IF(Declaration!$I$4="English",Languages!A598,IF(Declaration!$I$4="French",Languages!B598,IF(Declaration!$I$4="Spanish",Languages!C598,IF(Declaration!$I$4="German",Languages!D598,IF(Declaration!$I$4="Chinese",Languages!E598,IF(Declaration!$I$4="Japanese",Languages!F598,IF(Declaration!$I$4="Portugese",Languages!G598)))))))</f>
        <v>A policy refers to documented guidelines or rules of conduct within an organization. Human rights-related policies generally fall into two categories: stand-alone statements and policies that are integrated within a organization’s wider standards literature (e.g. worker codes of conduct and ethical sourcing standards).</v>
      </c>
      <c r="E48" s="65"/>
    </row>
    <row r="49" spans="2:6" ht="99.75" customHeight="1" x14ac:dyDescent="0.3">
      <c r="B49" s="26" t="str">
        <f>IF(Declaration!$I$4="English",Languages!A526,IF(Declaration!$I$4="French",Languages!B526,IF(Declaration!$I$4="Spanish",Languages!C526,IF(Declaration!$I$4="German",Languages!D526,IF(Declaration!$I$4="Chinese",Languages!E526,IF(Declaration!$I$4="Japanese",Languages!F526,IF(Declaration!$I$4="Portugese",Languages!G526)))))))</f>
        <v>Recruiter</v>
      </c>
      <c r="C49" s="24" t="str">
        <f>IF(Declaration!$I$4="English",Languages!A599,IF(Declaration!$I$4="French",Languages!B599,IF(Declaration!$I$4="Spanish",Languages!C599,IF(Declaration!$I$4="German",Languages!D599,IF(Declaration!$I$4="Chinese",Languages!E599,IF(Declaration!$I$4="Japanese",Languages!F599,IF(Declaration!$I$4="Portugese",Languages!G599)))))))</f>
        <v>A recruiter refers to both private and public entities that offer labor recruitment services. Recruiters – variously referred to as labor intermediaries, middlemen, labor brokers, and recruitment agents, among other terms – recruit, hire, and/or manage workers.</v>
      </c>
      <c r="E49" s="65"/>
    </row>
    <row r="50" spans="2:6" ht="128.25" customHeight="1" x14ac:dyDescent="0.3">
      <c r="B50" s="26" t="str">
        <f>IF(Declaration!$I$4="English",Languages!A527,IF(Declaration!$I$4="French",Languages!B527,IF(Declaration!$I$4="Spanish",Languages!C527,IF(Declaration!$I$4="German",Languages!D527,IF(Declaration!$I$4="Chinese",Languages!E527,IF(Declaration!$I$4="Japanese",Languages!F527,IF(Declaration!$I$4="Portugese",Languages!G527)))))))</f>
        <v>Recruitment fees</v>
      </c>
      <c r="C50" s="24" t="str">
        <f>IF(Declaration!$I$4="English",Languages!A601,IF(Declaration!$I$4="French",Languages!B601,IF(Declaration!$I$4="Spanish",Languages!C601,IF(Declaration!$I$4="German",Languages!D601,IF(Declaration!$I$4="Chinese",Languages!E601,IF(Declaration!$I$4="Japanese",Languages!F601,IF(Declaration!$I$4="Portugese",Languages!G601)))))))</f>
        <v>Recruitment fees, in accordance with Guidance issued by the International Labour Organization, is any fees or costs incurred in the recruitment process in order for workers to secure employment or placement, regardless of the manner, timing or location of their imposition or collection. https://publications.iom.int/system/files/pdf/MWG-Tool-3-%20guidance-notes_0.pdf</v>
      </c>
      <c r="E50" s="66"/>
    </row>
    <row r="51" spans="2:6" ht="145.5" customHeight="1" x14ac:dyDescent="0.3">
      <c r="B51" s="26" t="str">
        <f>IF(Declaration!$I$4="English",Languages!A528,IF(Declaration!$I$4="French",Languages!B528,IF(Declaration!$I$4="Spanish",Languages!C528,IF(Declaration!$I$4="German",Languages!D528,IF(Declaration!$I$4="Chinese",Languages!E528,IF(Declaration!$I$4="Japanese",Languages!F528,IF(Declaration!$I$4="Portugese",Languages!G528)))))))</f>
        <v>Remedy</v>
      </c>
      <c r="C51" s="24" t="str">
        <f>IF(Declaration!$I$4="English",Languages!A600,IF(Declaration!$I$4="French",Languages!B600,IF(Declaration!$I$4="Spanish",Languages!C600,IF(Declaration!$I$4="German",Languages!D600,IF(Declaration!$I$4="Chinese",Languages!E600,IF(Declaration!$I$4="Japanese",Languages!F600,IF(Declaration!$I$4="Portugese",Languages!G600)))))))</f>
        <v>This is the process of providing remedy or remediation for a negative human rights impact, where the outcome makes good the damage suffered by the individual, workforce or community. From a business perspective, these outcomes may take a range of forms such as apologies, restitution, rehabilitation, financial or non-financial compensation, fines, prosecutions, as well as guarantees of non-repetition.</v>
      </c>
      <c r="E51" s="66"/>
    </row>
    <row r="52" spans="2:6" ht="117" customHeight="1" x14ac:dyDescent="0.3">
      <c r="B52" s="26" t="str">
        <f>IF(Declaration!$I$4="English",Languages!A529,IF(Declaration!$I$4="French",Languages!B529,IF(Declaration!$I$4="Spanish",Languages!C529,IF(Declaration!$I$4="German",Languages!D529,IF(Declaration!$I$4="Chinese",Languages!E529,IF(Declaration!$I$4="Japanese",Languages!F529,IF(Declaration!$I$4="Portugese",Languages!G529)))))))</f>
        <v>Return transportation</v>
      </c>
      <c r="C52" s="24" t="str">
        <f>IF(Declaration!$I$4="English",Languages!A602,IF(Declaration!$I$4="French",Languages!B602,IF(Declaration!$I$4="Spanish",Languages!C602,IF(Declaration!$I$4="German",Languages!D602,IF(Declaration!$I$4="Chinese",Languages!E602,IF(Declaration!$I$4="Japanese",Languages!F602,IF(Declaration!$I$4="Portugese",Languages!G602)))))))</f>
        <v>Transportation from the place of work back to the sending country (the country where the migrant worker was recruited). Exceptions to this requirement include: i) workers who are legally permitted to remain in the country of work and choose to do so, and ii) workers exempted by an authorized official of the US contracting agency.</v>
      </c>
      <c r="E52" s="62"/>
    </row>
    <row r="53" spans="2:6" ht="102" customHeight="1" x14ac:dyDescent="0.3">
      <c r="B53" s="26" t="str">
        <f>IF(Declaration!$I$4="English",Languages!A530,IF(Declaration!$I$4="French",Languages!B530,IF(Declaration!$I$4="Spanish",Languages!C530,IF(Declaration!$I$4="German",Languages!D530,IF(Declaration!$I$4="Chinese",Languages!E530,IF(Declaration!$I$4="Japanese",Languages!F530,IF(Declaration!$I$4="Portugese",Languages!G530)))))))</f>
        <v>Servitude</v>
      </c>
      <c r="C53" s="24" t="str">
        <f>IF(Declaration!$I$4="English",Languages!A603,IF(Declaration!$I$4="French",Languages!B603,IF(Declaration!$I$4="Spanish",Languages!C603,IF(Declaration!$I$4="German",Languages!D603,IF(Declaration!$I$4="Chinese",Languages!E603,IF(Declaration!$I$4="Japanese",Languages!F603,IF(Declaration!$I$4="Portugese",Languages!G603)))))))</f>
        <v>Servitude, in accordance with Guidance issued by the UK Home Office, is the obligation to provide services that is imposed by the use of coercion and includes the obligation for a ‘serf’ to live on another person’s property and the impossibility of changing his or her condition.</v>
      </c>
      <c r="E53" s="62"/>
    </row>
    <row r="54" spans="2:6" ht="68.25" customHeight="1" x14ac:dyDescent="0.3">
      <c r="B54" s="26" t="str">
        <f>IF(Declaration!$I$4="English",Languages!A531,IF(Declaration!$I$4="French",Languages!B531,IF(Declaration!$I$4="Spanish",Languages!C531,IF(Declaration!$I$4="German",Languages!D531,IF(Declaration!$I$4="Chinese",Languages!E531,IF(Declaration!$I$4="Japanese",Languages!F531,IF(Declaration!$I$4="Portugese",Languages!G531)))))))</f>
        <v>Slavery</v>
      </c>
      <c r="C54" s="24" t="str">
        <f>IF(Declaration!$I$4="English",Languages!A604,IF(Declaration!$I$4="French",Languages!B604,IF(Declaration!$I$4="Spanish",Languages!C604,IF(Declaration!$I$4="German",Languages!D604,IF(Declaration!$I$4="Chinese",Languages!E604,IF(Declaration!$I$4="Japanese",Languages!F604,IF(Declaration!$I$4="Portugese",Languages!G604)))))))</f>
        <v>Slavery, in accordance with the United Nations (UN) 1926 Slavery Convention, is the status or condition of a person over whom all or any of the powers attaching to the right of ownership are exercised.</v>
      </c>
      <c r="E54" s="87"/>
    </row>
    <row r="55" spans="2:6" ht="132" customHeight="1" x14ac:dyDescent="0.3">
      <c r="B55" s="26" t="str">
        <f>IF(Declaration!$I$4="English",Languages!A532,IF(Declaration!$I$4="French",Languages!B532,IF(Declaration!$I$4="Spanish",Languages!C532,IF(Declaration!$I$4="German",Languages!D532,IF(Declaration!$I$4="Chinese",Languages!E532,IF(Declaration!$I$4="Japanese",Languages!F532,IF(Declaration!$I$4="Portugese",Languages!G532)))))))</f>
        <v>Supplier</v>
      </c>
      <c r="C55" s="24" t="str">
        <f>IF(Declaration!$I$4="English",Languages!A605,IF(Declaration!$I$4="French",Languages!B605,IF(Declaration!$I$4="Spanish",Languages!C605,IF(Declaration!$I$4="German",Languages!D605,IF(Declaration!$I$4="Chinese",Languages!E605,IF(Declaration!$I$4="Japanese",Languages!F605,IF(Declaration!$I$4="Portugese",Languages!G605)))))))</f>
        <v>A supplier is defined as an organization or person that provides a product or service used in your supply chain. The supplier can have a direct or indirect relationship with your organization. Examples of suppliers are: brokers, consultants, contractors, distributors, franchisees or licensees, home workers, independent contractors, manufacturers, primary producers, sub-contractors, and wholesalers.</v>
      </c>
      <c r="E55" s="87"/>
    </row>
    <row r="56" spans="2:6" ht="50.25" customHeight="1" x14ac:dyDescent="0.3">
      <c r="B56" s="26" t="str">
        <f>IF(Declaration!$I$4="English",Languages!A533,IF(Declaration!$I$4="French",Languages!B533,IF(Declaration!$I$4="Spanish",Languages!C533,IF(Declaration!$I$4="German",Languages!D533,IF(Declaration!$I$4="Chinese",Languages!E533,IF(Declaration!$I$4="Japanese",Languages!F533,IF(Declaration!$I$4="Portugese",Languages!G533)))))))</f>
        <v>Supply chain</v>
      </c>
      <c r="C56" s="24" t="str">
        <f>IF(Declaration!$I$4="English",Languages!A606,IF(Declaration!$I$4="French",Languages!B606,IF(Declaration!$I$4="Spanish",Languages!C606,IF(Declaration!$I$4="German",Languages!D606,IF(Declaration!$I$4="Chinese",Languages!E606,IF(Declaration!$I$4="Japanese",Languages!F606,IF(Declaration!$I$4="Portugese",Languages!G606)))))))</f>
        <v>A supply chain is defined as a sequence of activities or parties that provides products or services to the organization completing and submitting the STRT.</v>
      </c>
      <c r="E56" s="87"/>
    </row>
    <row r="57" spans="2:6" ht="80.25" customHeight="1" x14ac:dyDescent="0.3">
      <c r="B57" s="26" t="str">
        <f>IF(Declaration!$I$4="English",Languages!A534,IF(Declaration!$I$4="French",Languages!B534,IF(Declaration!$I$4="Spanish",Languages!C534,IF(Declaration!$I$4="German",Languages!D534,IF(Declaration!$I$4="Chinese",Languages!E534,IF(Declaration!$I$4="Japanese",Languages!F534,IF(Declaration!$I$4="Portugese",Languages!G534)))))))</f>
        <v>Training</v>
      </c>
      <c r="C57" s="24" t="str">
        <f>IF(Declaration!$I$4="English",Languages!A607,IF(Declaration!$I$4="French",Languages!B607,IF(Declaration!$I$4="Spanish",Languages!C607,IF(Declaration!$I$4="German",Languages!D607,IF(Declaration!$I$4="Chinese",Languages!E607,IF(Declaration!$I$4="Japanese",Languages!F607,IF(Declaration!$I$4="Portugese",Languages!G607)))))))</f>
        <v>Training can be focused on helping agents better understand organization policies, how to effectively implement them and ways to avoid trafficking and forced labor risks associated with inaction.</v>
      </c>
      <c r="E57" s="66"/>
    </row>
    <row r="58" spans="2:6" ht="162.75" customHeight="1" x14ac:dyDescent="0.3">
      <c r="B58" s="26" t="str">
        <f>IF(Declaration!$I$4="English",Languages!A535,IF(Declaration!$I$4="French",Languages!B535,IF(Declaration!$I$4="Spanish",Languages!C535,IF(Declaration!$I$4="German",Languages!D535,IF(Declaration!$I$4="Chinese",Languages!E535,IF(Declaration!$I$4="Japanese",Languages!F535,IF(Declaration!$I$4="Portugese",Languages!G535)))))))</f>
        <v>Transportation</v>
      </c>
      <c r="C58" s="24" t="str">
        <f>IF(Declaration!$I$4="English",Languages!A608,IF(Declaration!$I$4="French",Languages!B608,IF(Declaration!$I$4="Spanish",Languages!C608,IF(Declaration!$I$4="German",Languages!D608,IF(Declaration!$I$4="Chinese",Languages!E608,IF(Declaration!$I$4="Japanese",Languages!F608,IF(Declaration!$I$4="Portugese",Languages!G608)))))))</f>
        <v>This sector includes the provision of passenger or freight transport, whether scheduled or not, by rail, pipeline, road, water or air and associated activities such as terminal and parking facilities, cargo handling, storage etc. Included in this section is the renting of transport equipment with driver or operator. Also included are postal and courier activities. Please follow this link for more detailed information: https://unstats.un.org/unsd/publication/seriesm/seriesm_4rev4e.pdf</v>
      </c>
      <c r="E58" s="66"/>
    </row>
    <row r="59" spans="2:6" ht="270" customHeight="1" x14ac:dyDescent="0.3">
      <c r="B59" s="26" t="str">
        <f>IF(Declaration!$I$4="English",Languages!A538,IF(Declaration!$I$4="French",Languages!B538,IF(Declaration!$I$4="Spanish",Languages!C538,IF(Declaration!$I$4="German",Languages!D538,IF(Declaration!$I$4="Chinese",Languages!E538,IF(Declaration!$I$4="Japanese",Languages!F538,IF(Declaration!$I$4="Portugese",Languages!G538)))))))</f>
        <v>UK Modern Slavery Act</v>
      </c>
      <c r="C59" s="24" t="str">
        <f>IF(Declaration!$I$4="English",Languages!A611,IF(Declaration!$I$4="French",Languages!B611,IF(Declaration!$I$4="Spanish",Languages!C611,IF(Declaration!$I$4="German",Languages!D611,IF(Declaration!$I$4="Chinese",Languages!E611,IF(Declaration!$I$4="Japanese",Languages!F611,IF(Declaration!$I$4="Portugese",Languages!G611)))))))</f>
        <v>The UK Modern Slavery Act applies to commercial organizations that supply goods or services in any part of the United Kingdom with a global annual turnover of 36 million GBP or more. Section 54 of the Act requires those organizations to prepare a statement setting out the steps they have taken during that financial year to ensure slavery and human trafficking are not taking place anywhere in their supply chains and in any part of their own business. The Act requires those organizations to have the statement signed and approved by the relevant authority. It also requires those organizations to publish their statement on their website with a link to the statement in a prominent place on the homepage. If the organization does not have a website, the Act requires it to provide a copy of the statement to anyone who makes a written request for it within 30 days. Please follow this link for more detailed information.  http://www.legislation.gov.uk/ukpga/2015/30/pdfs/ukpga_20150030_en.pdf</v>
      </c>
      <c r="E59" s="60"/>
      <c r="F59" s="60"/>
    </row>
    <row r="60" spans="2:6" ht="146.25" customHeight="1" x14ac:dyDescent="0.3">
      <c r="B60" s="26" t="str">
        <f>IF(Declaration!$I$4="English",Languages!A539,IF(Declaration!$I$4="French",Languages!B539,IF(Declaration!$I$4="Spanish",Languages!C539,IF(Declaration!$I$4="German",Languages!D539,IF(Declaration!$I$4="Chinese",Languages!E539,IF(Declaration!$I$4="Japanese",Languages!F539,IF(Declaration!$I$4="Portugese",Languages!G539)))))))</f>
        <v>US Tariff Act</v>
      </c>
      <c r="C60" s="24" t="str">
        <f>IF(Declaration!$I$4="English",Languages!A612,IF(Declaration!$I$4="French",Languages!B612,IF(Declaration!$I$4="Spanish",Languages!C612,IF(Declaration!$I$4="German",Languages!D612,IF(Declaration!$I$4="Chinese",Languages!E612,IF(Declaration!$I$4="Japanese",Languages!F612,IF(Declaration!$I$4="Portugese",Languages!G612)))))))</f>
        <v>Section 307 of the US Tariff Act prohibits all products made by forced labor from entering the United States. Importers can proactively seek to avoid US imports being the subject of a Withhold Release Order by exercising due diligence over their supply chains and understanding where and how their products are manufactured or produced. Please follow this link for more detailed information. https://www.cbp.gov/trade/programs-administration/forced-labor</v>
      </c>
      <c r="E60" s="60"/>
      <c r="F60" s="60"/>
    </row>
    <row r="61" spans="2:6" ht="69.75" customHeight="1" x14ac:dyDescent="0.3">
      <c r="B61" s="26" t="str">
        <f>IF(Declaration!$I$4="English",Languages!A541,IF(Declaration!$I$4="French",Languages!B541,IF(Declaration!$I$4="Spanish",Languages!C541,IF(Declaration!$I$4="German",Languages!D541,IF(Declaration!$I$4="Chinese",Languages!E541,IF(Declaration!$I$4="Japanese",Languages!F541,IF(Declaration!$I$4="Portugese",Languages!G541)))))))</f>
        <v>Vulnerability Assessment</v>
      </c>
      <c r="C61" s="24" t="str">
        <f>IF(Declaration!$I$4="English",Languages!A614,IF(Declaration!$I$4="French",Languages!B614,IF(Declaration!$I$4="Spanish",Languages!C614,IF(Declaration!$I$4="German",Languages!D614,IF(Declaration!$I$4="Chinese",Languages!E614,IF(Declaration!$I$4="Japanese",Languages!F614,IF(Declaration!$I$4="Portugese",Languages!G614)))))))</f>
        <v>A formal or documented assessment process that applies to a set of criteria to determine the vulnerability of workers to slavery and human trafficking.</v>
      </c>
      <c r="E61" s="66"/>
    </row>
    <row r="62" spans="2:6" ht="122.25" customHeight="1" x14ac:dyDescent="0.3">
      <c r="B62" s="26" t="str">
        <f>IF(Declaration!$I$4="English",Languages!A543,IF(Declaration!$I$4="French",Languages!B543,IF(Declaration!$I$4="Spanish",Languages!C543,IF(Declaration!$I$4="German",Languages!D543,IF(Declaration!$I$4="Chinese",Languages!E543,IF(Declaration!$I$4="Japanese",Languages!F543,IF(Declaration!$I$4="Portugese",Languages!G543)))))))</f>
        <v>Wholesale and trade</v>
      </c>
      <c r="C62" s="24" t="str">
        <f>IF(Declaration!$I$4="English",Languages!A616,IF(Declaration!$I$4="French",Languages!B616,IF(Declaration!$I$4="Spanish",Languages!C616,IF(Declaration!$I$4="German",Languages!D616,IF(Declaration!$I$4="Chinese",Languages!E616,IF(Declaration!$I$4="Japanese",Languages!F616,IF(Declaration!$I$4="Portugese",Languages!G616)))))))</f>
        <v xml:space="preserve">This sector includes wholesale and retail sale (i.e. sale without transformation) of any type of goods and the rendering of services incidental to the sale of these goods. Wholesaling and retailing are the final steps in the distribution of goods. Please follow this link for more detailed information: https://unstats.un.org/unsd/publication/seriesm/seriesm_4rev4e.pdf
</v>
      </c>
      <c r="E62" s="66"/>
    </row>
    <row r="63" spans="2:6" ht="72" customHeight="1" x14ac:dyDescent="0.3">
      <c r="B63" s="26" t="str">
        <f>IF(Declaration!$I$4="English",Languages!A544,IF(Declaration!$I$4="French",Languages!B544,IF(Declaration!$I$4="Spanish",Languages!C544,IF(Declaration!$I$4="German",Languages!D544,IF(Declaration!$I$4="Chinese",Languages!E544,IF(Declaration!$I$4="Japanese",Languages!F544,IF(Declaration!$I$4="Portugese",Languages!G544)))))))</f>
        <v>Withholding worker identity or immigration documents</v>
      </c>
      <c r="C63" s="24" t="str">
        <f>IF(Declaration!$I$4="English",Languages!A617,IF(Declaration!$I$4="French",Languages!B617,IF(Declaration!$I$4="Spanish",Languages!C617,IF(Declaration!$I$4="German",Languages!D617,IF(Declaration!$I$4="Chinese",Languages!E617,IF(Declaration!$I$4="Japanese",Languages!F617,IF(Declaration!$I$4="Portugese",Languages!G617)))))))</f>
        <v>This includes destroying, concealing, confiscating or otherwise denying access to a worker's immigration or identity documents (e.g. passports, visas, drivers' license).</v>
      </c>
      <c r="E63" s="66"/>
    </row>
    <row r="64" spans="2:6" ht="233.25" customHeight="1" x14ac:dyDescent="0.3">
      <c r="B64" s="26" t="str">
        <f>IF(Declaration!$I$4="English",Languages!A545,IF(Declaration!$I$4="French",Languages!B545,IF(Declaration!$I$4="Spanish",Languages!C545,IF(Declaration!$I$4="German",Languages!D545,IF(Declaration!$I$4="Chinese",Languages!E545,IF(Declaration!$I$4="Japanese",Languages!F545,IF(Declaration!$I$4="Portugese",Languages!G545)))))))</f>
        <v>Work agreements</v>
      </c>
      <c r="C64" s="24" t="str">
        <f>IF(Declaration!$I$4="English",Languages!A572,IF(Declaration!$I$4="French",Languages!B572,IF(Declaration!$I$4="Spanish",Languages!C572,IF(Declaration!$I$4="German",Languages!D572,IF(Declaration!$I$4="Chinese",Languages!E572,IF(Declaration!$I$4="Japanese",Languages!F572,IF(Declaration!$I$4="Portugese",Languages!G572)))))))</f>
        <v xml:space="preserve">A work agreement should include key terms and conditions of work such as work descriptions, wages, work location(s), living accommodations and associated costs, time off, roundtrip transportation arrangements if relevant, and grievance process. For organizations in scope of the US Federal Acquisition Regulation final rule on Combating Trafficking in Persons, these agreements must be provided at least five days before a worker relocated and must include the key terms and conditions listed above plus a prohibition on charging recruitment fees as well as the content of applicable laws and regulations that prohibit trafficking in persons. A work agreement is an individual contract of work which sets forth the general conditions of engagement and of work. </v>
      </c>
      <c r="E64" s="66"/>
    </row>
    <row r="65" spans="2:5" ht="54.75" customHeight="1" x14ac:dyDescent="0.3">
      <c r="B65" s="26" t="str">
        <f>IF(Declaration!$I$4="English",Languages!A546,IF(Declaration!$I$4="French",Languages!B546,IF(Declaration!$I$4="Spanish",Languages!C546,IF(Declaration!$I$4="German",Languages!D546,IF(Declaration!$I$4="Chinese",Languages!E546,IF(Declaration!$I$4="Japanese",Languages!F546,IF(Declaration!$I$4="Portugese",Languages!G546)))))))</f>
        <v>Worker</v>
      </c>
      <c r="C65" s="24" t="str">
        <f>IF(Declaration!$I$4="English",Languages!A618,IF(Declaration!$I$4="French",Languages!B618,IF(Declaration!$I$4="Spanish",Languages!C618,IF(Declaration!$I$4="German",Languages!D618,IF(Declaration!$I$4="Chinese",Languages!E618,IF(Declaration!$I$4="Japanese",Languages!F618,IF(Declaration!$I$4="Portugese",Languages!G618)))))))</f>
        <v>Worker: A person who performs work, including seasonal, contract and other temporary labour. Employees, apprentices and independent contractors are considered workers.</v>
      </c>
      <c r="E65" s="66"/>
    </row>
    <row r="66" spans="2:5" x14ac:dyDescent="0.3">
      <c r="B66" s="451" t="s">
        <v>5415</v>
      </c>
      <c r="C66" s="452"/>
      <c r="E66" s="66"/>
    </row>
    <row r="67" spans="2:5" x14ac:dyDescent="0.3">
      <c r="E67" s="62"/>
    </row>
    <row r="68" spans="2:5" x14ac:dyDescent="0.3"/>
  </sheetData>
  <sheetProtection algorithmName="SHA-512" hashValue="rYdOdAo11cACr3gSDm/TcXzzjJ0N4hiRiwXABnOrne9yw1HBVc9+R0CQPpupkrbkMDShZ7xWGxQ/Y/P6H1nP7w==" saltValue="ShwcNYSxrxtcdgg/88KfXA==" spinCount="100000" sheet="1" objects="1" scenarios="1"/>
  <mergeCells count="3">
    <mergeCell ref="B66:C66"/>
    <mergeCell ref="B3:C3"/>
    <mergeCell ref="B2:C2"/>
  </mergeCells>
  <pageMargins left="0.70866141732283472" right="0.70866141732283472" top="0.74803149606299213" bottom="0.74803149606299213" header="0.31496062992125984" footer="0.31496062992125984"/>
  <pageSetup scale="46" fitToHeight="3"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pageSetUpPr fitToPage="1"/>
  </sheetPr>
  <dimension ref="A1:XFC193"/>
  <sheetViews>
    <sheetView showGridLines="0" tabSelected="1" topLeftCell="A77" zoomScale="110" zoomScaleNormal="110" zoomScalePageLayoutView="96" workbookViewId="0">
      <selection activeCell="J85" sqref="J85:K85"/>
    </sheetView>
  </sheetViews>
  <sheetFormatPr defaultColWidth="0" defaultRowHeight="12" zeroHeight="1" x14ac:dyDescent="0.2"/>
  <cols>
    <col min="1" max="1" width="1.7109375" style="4" customWidth="1"/>
    <col min="2" max="2" width="10" style="4" bestFit="1" customWidth="1"/>
    <col min="3" max="3" width="11.85546875" style="4" bestFit="1" customWidth="1"/>
    <col min="4" max="4" width="52.42578125" style="4" customWidth="1"/>
    <col min="5" max="5" width="1.7109375" style="4" customWidth="1"/>
    <col min="6" max="6" width="53.42578125" style="4" bestFit="1" customWidth="1"/>
    <col min="7" max="8" width="11.140625" style="185" customWidth="1"/>
    <col min="9" max="9" width="11.42578125" style="185" customWidth="1"/>
    <col min="10" max="10" width="8.7109375" style="4" customWidth="1"/>
    <col min="11" max="11" width="21.42578125" style="4" customWidth="1"/>
    <col min="12" max="12" width="8.42578125" style="4" bestFit="1" customWidth="1"/>
    <col min="13" max="13" width="2.85546875" style="4" customWidth="1"/>
    <col min="14" max="14" width="1.42578125" style="7" hidden="1"/>
    <col min="15" max="15" width="4.5703125" style="7" hidden="1"/>
    <col min="16" max="16" width="50.42578125" style="7" hidden="1"/>
    <col min="17" max="17" width="14.42578125" style="7" hidden="1"/>
    <col min="18" max="19" width="56.85546875" style="7" hidden="1"/>
    <col min="20" max="20" width="46.7109375" style="7" hidden="1"/>
    <col min="21" max="21" width="35.5703125" style="7" hidden="1"/>
    <col min="22" max="22" width="34" style="7" hidden="1"/>
    <col min="23" max="24" width="39.7109375" style="7" hidden="1"/>
    <col min="25" max="25" width="60.85546875" style="7" hidden="1"/>
    <col min="26" max="26" width="56" style="7" hidden="1"/>
    <col min="27" max="27" width="49.140625" style="7" hidden="1"/>
    <col min="28" max="28" width="36" style="7" hidden="1"/>
    <col min="29" max="29" width="35.5703125" style="7" hidden="1"/>
    <col min="30" max="30" width="51.140625" style="7" hidden="1"/>
    <col min="31" max="31" width="11.7109375" style="7" hidden="1"/>
    <col min="32" max="33" width="38.140625" style="4" hidden="1"/>
    <col min="34" max="34" width="57.85546875" style="4" hidden="1"/>
    <col min="35" max="35" width="46.7109375" style="4" hidden="1"/>
    <col min="36" max="36" width="34" style="4" hidden="1"/>
    <col min="37" max="37" width="26.7109375" style="4" hidden="1"/>
    <col min="38" max="38" width="4.42578125" style="4" hidden="1"/>
    <col min="39" max="39" width="6" style="4" hidden="1"/>
    <col min="40" max="40" width="16.42578125" style="4" hidden="1"/>
    <col min="41" max="41" width="9.42578125" style="4" hidden="1"/>
    <col min="42" max="42" width="5.85546875" style="4" hidden="1"/>
    <col min="43" max="43" width="8.5703125" style="4" hidden="1"/>
    <col min="44" max="44" width="4.28515625" style="4" hidden="1"/>
    <col min="45" max="45" width="7.140625" style="4" hidden="1"/>
    <col min="46" max="46" width="19.85546875" style="4" hidden="1"/>
    <col min="47" max="48" width="5.5703125" style="4" hidden="1"/>
    <col min="49" max="49" width="6.5703125" style="4" hidden="1"/>
    <col min="50" max="50" width="8.85546875" style="4" hidden="1"/>
    <col min="51" max="51" width="4.85546875" style="4" hidden="1"/>
    <col min="52" max="52" width="46.7109375" style="4" hidden="1"/>
    <col min="53" max="53" width="34" style="4" hidden="1"/>
    <col min="54" max="54" width="6.5703125" style="4" hidden="1"/>
    <col min="55" max="55" width="7.5703125" style="4" hidden="1"/>
    <col min="56" max="56" width="13.85546875" style="4" hidden="1"/>
    <col min="57" max="57" width="6.85546875" style="4" hidden="1"/>
    <col min="58" max="58" width="13.5703125" style="4" hidden="1"/>
    <col min="59" max="59" width="5.140625" style="4" hidden="1"/>
    <col min="60" max="60" width="5.85546875" style="4" hidden="1"/>
    <col min="61" max="61" width="6.5703125" style="4" hidden="1"/>
    <col min="62" max="62" width="10.42578125" style="4" hidden="1"/>
    <col min="63" max="63" width="7.28515625" style="4" hidden="1"/>
    <col min="64" max="64" width="6.42578125" style="4" hidden="1"/>
    <col min="65" max="65" width="7.28515625" style="4" hidden="1"/>
    <col min="66" max="66" width="9.85546875" style="4" hidden="1"/>
    <col min="67" max="67" width="7.28515625" style="4" hidden="1"/>
    <col min="68" max="68" width="7.85546875" style="4" hidden="1"/>
    <col min="69" max="69" width="6.28515625" style="4" hidden="1"/>
    <col min="70" max="70" width="14.5703125" style="4" hidden="1"/>
    <col min="71" max="71" width="4.28515625" style="4" hidden="1"/>
    <col min="72" max="72" width="6.5703125" style="4" hidden="1"/>
    <col min="73" max="73" width="7.140625" style="4" hidden="1"/>
    <col min="74" max="74" width="5.85546875" style="4" hidden="1"/>
    <col min="75" max="75" width="8" style="4" hidden="1"/>
    <col min="76" max="76" width="6.42578125" style="4" hidden="1"/>
    <col min="77" max="77" width="10.7109375" style="4" hidden="1"/>
    <col min="78" max="78" width="4.85546875" style="4" hidden="1"/>
    <col min="79" max="79" width="10.85546875" style="4" hidden="1"/>
    <col min="80" max="80" width="10.140625" style="4" hidden="1"/>
    <col min="81" max="81" width="9" style="4" hidden="1"/>
    <col min="82" max="82" width="9.7109375" style="4" hidden="1"/>
    <col min="83" max="83" width="13.140625" style="4" hidden="1"/>
    <col min="84" max="84" width="3.85546875" style="4" hidden="1"/>
    <col min="85" max="85" width="4.7109375" style="4" hidden="1"/>
    <col min="86" max="86" width="11.140625" style="4" hidden="1"/>
    <col min="87" max="87" width="6.42578125" style="4" hidden="1"/>
    <col min="88" max="88" width="7.28515625" style="4" hidden="1"/>
    <col min="89" max="89" width="8.7109375" style="4" hidden="1"/>
    <col min="90" max="90" width="6.7109375" style="4" hidden="1"/>
    <col min="91" max="91" width="6.140625" style="4" hidden="1"/>
    <col min="92" max="92" width="24" style="4" hidden="1"/>
    <col min="93" max="93" width="16.7109375" style="4" hidden="1"/>
    <col min="94" max="94" width="14.42578125" style="4" hidden="1"/>
    <col min="95" max="95" width="11.28515625" style="4" hidden="1"/>
    <col min="96" max="96" width="4.5703125" style="4" hidden="1"/>
    <col min="97" max="97" width="24.42578125" style="4" hidden="1"/>
    <col min="98" max="98" width="9.140625" style="4" hidden="1"/>
    <col min="99" max="99" width="5.5703125" style="4" hidden="1"/>
    <col min="100" max="100" width="10.140625" style="4" hidden="1"/>
    <col min="101" max="102" width="6.85546875" style="4" hidden="1"/>
    <col min="103" max="103" width="8" style="4" hidden="1"/>
    <col min="104" max="104" width="18.85546875" style="4" hidden="1"/>
    <col min="105" max="105" width="9" style="4" hidden="1"/>
    <col min="106" max="106" width="9.42578125" style="4" hidden="1"/>
    <col min="107" max="107" width="17.7109375" style="4" hidden="1"/>
    <col min="108" max="108" width="17" style="4" hidden="1"/>
    <col min="109" max="109" width="8.5703125" style="4" hidden="1"/>
    <col min="110" max="110" width="8.28515625" style="4" hidden="1"/>
    <col min="111" max="111" width="16.28515625" style="4" hidden="1"/>
    <col min="112" max="112" width="8.140625" style="4" hidden="1"/>
    <col min="113" max="113" width="13.85546875" style="4" hidden="1"/>
    <col min="114" max="114" width="8.5703125" style="4" hidden="1"/>
    <col min="115" max="115" width="5.42578125" style="4" hidden="1"/>
    <col min="116" max="116" width="12.140625" style="4" hidden="1"/>
    <col min="117" max="117" width="6.28515625" style="4" hidden="1"/>
    <col min="118" max="118" width="11.28515625" style="4" hidden="1"/>
    <col min="119" max="119" width="16" style="4" hidden="1"/>
    <col min="120" max="120" width="6.85546875" style="4" hidden="1"/>
    <col min="121" max="121" width="5.140625" style="4" hidden="1"/>
    <col min="122" max="122" width="22.5703125" style="4" hidden="1"/>
    <col min="123" max="123" width="5.140625" style="4" hidden="1"/>
    <col min="124" max="124" width="7.5703125" style="4" hidden="1"/>
    <col min="125" max="125" width="5" style="4" hidden="1"/>
    <col min="126" max="126" width="5.140625" style="4" hidden="1"/>
    <col min="127" max="127" width="9.42578125" style="4" hidden="1"/>
    <col min="128" max="128" width="10.5703125" style="4" hidden="1"/>
    <col min="129" max="129" width="12.28515625" style="4" hidden="1"/>
    <col min="130" max="130" width="9" style="4" hidden="1"/>
    <col min="131" max="131" width="9.7109375" style="4" hidden="1"/>
    <col min="132" max="132" width="4.85546875" style="4" hidden="1"/>
    <col min="133" max="133" width="10.28515625" style="4" hidden="1"/>
    <col min="134" max="134" width="17.28515625" style="4" hidden="1"/>
    <col min="135" max="135" width="7.140625" style="4" hidden="1"/>
    <col min="136" max="136" width="18.5703125" style="4" hidden="1"/>
    <col min="137" max="137" width="11.7109375" style="4" hidden="1"/>
    <col min="138" max="138" width="10.5703125" style="4" hidden="1"/>
    <col min="139" max="139" width="14" style="4" hidden="1"/>
    <col min="140" max="140" width="4.42578125" style="4" hidden="1"/>
    <col min="141" max="141" width="6" style="4" hidden="1"/>
    <col min="142" max="142" width="4.42578125" style="4" hidden="1"/>
    <col min="143" max="143" width="21" style="4" hidden="1"/>
    <col min="144" max="144" width="6.42578125" style="4" hidden="1"/>
    <col min="145" max="145" width="9" style="4" hidden="1"/>
    <col min="146" max="146" width="8.28515625" style="4" hidden="1"/>
    <col min="147" max="147" width="16.28515625" style="4" hidden="1"/>
    <col min="148" max="148" width="5.42578125" style="4" hidden="1"/>
    <col min="149" max="149" width="4.7109375" style="4" hidden="1"/>
    <col min="150" max="150" width="6.85546875" style="4" hidden="1"/>
    <col min="151" max="151" width="14.7109375" style="4" hidden="1"/>
    <col min="152" max="152" width="19.7109375" style="4" hidden="1"/>
    <col min="153" max="153" width="15" style="4" hidden="1"/>
    <col min="154" max="154" width="4.140625" style="4" hidden="1"/>
    <col min="155" max="155" width="4.5703125" style="4" hidden="1"/>
    <col min="156" max="156" width="4.7109375" style="4" hidden="1"/>
    <col min="157" max="157" width="6.42578125" style="4" hidden="1"/>
    <col min="158" max="158" width="4" style="4" hidden="1"/>
    <col min="159" max="159" width="4.85546875" style="4" hidden="1"/>
    <col min="160" max="160" width="9.28515625" style="4" hidden="1"/>
    <col min="161" max="161" width="8.85546875" style="4" hidden="1"/>
    <col min="162" max="162" width="5.28515625" style="4" hidden="1"/>
    <col min="163" max="163" width="6.28515625" style="4" hidden="1"/>
    <col min="164" max="164" width="16" style="4" hidden="1"/>
    <col min="165" max="165" width="13.7109375" style="4" hidden="1"/>
    <col min="166" max="166" width="18.140625" style="4" hidden="1"/>
    <col min="167" max="167" width="14.5703125" style="4" hidden="1"/>
    <col min="168" max="168" width="3.42578125" style="4" hidden="1"/>
    <col min="169" max="169" width="16.42578125" style="4" hidden="1"/>
    <col min="170" max="170" width="13.28515625" style="4" hidden="1"/>
    <col min="171" max="171" width="21.7109375" style="4" hidden="1"/>
    <col min="172" max="172" width="4.140625" style="4" hidden="1"/>
    <col min="173" max="173" width="10.5703125" style="4" hidden="1"/>
    <col min="174" max="16380" width="0" style="4" hidden="1"/>
    <col min="16381" max="16381" width="11.28515625" style="4" hidden="1"/>
    <col min="16382" max="16382" width="6" style="4" hidden="1"/>
    <col min="16383" max="16383" width="15" style="4" hidden="1"/>
    <col min="16384" max="16384" width="59.7109375" style="4" hidden="1"/>
  </cols>
  <sheetData>
    <row r="1" spans="1:174" ht="9.6" customHeight="1" x14ac:dyDescent="0.2">
      <c r="A1" s="1"/>
      <c r="B1" s="2"/>
      <c r="C1" s="2"/>
      <c r="D1" s="78"/>
      <c r="E1" s="2"/>
      <c r="F1" s="2"/>
      <c r="G1" s="184"/>
      <c r="H1" s="184"/>
      <c r="I1" s="184"/>
      <c r="J1" s="2"/>
      <c r="K1" s="2"/>
      <c r="L1" s="2"/>
      <c r="M1" s="3"/>
      <c r="AI1" s="4" t="s">
        <v>993</v>
      </c>
      <c r="AJ1" s="4" t="s">
        <v>5131</v>
      </c>
      <c r="AY1" s="7" t="s">
        <v>993</v>
      </c>
      <c r="AZ1" s="4" t="s">
        <v>5130</v>
      </c>
      <c r="BA1" s="4" t="s">
        <v>5132</v>
      </c>
    </row>
    <row r="2" spans="1:174" ht="44.1" customHeight="1" x14ac:dyDescent="0.2">
      <c r="A2" s="5"/>
      <c r="B2" s="55"/>
      <c r="C2" s="54"/>
      <c r="D2" s="346" t="s">
        <v>0</v>
      </c>
      <c r="E2" s="346"/>
      <c r="F2" s="346"/>
      <c r="G2" s="346"/>
      <c r="H2" s="346"/>
      <c r="I2" s="346"/>
      <c r="J2" s="346"/>
      <c r="K2" s="346"/>
      <c r="L2" s="347"/>
      <c r="M2" s="79"/>
      <c r="P2" s="7" t="str">
        <f>IF(Declaration!$I$4="English",Languages!A621,IF(Declaration!$I$4="French",Languages!B621,IF(Declaration!$I$4="Spanish",Languages!C621,IF(Declaration!$I$4="German",Languages!D621,IF(Declaration!$I$4="Chinese",Languages!E621,IF(Declaration!$I$4="Japanese",Languages!F621,IF(Declaration!$I$4="Portugese",Languages!G621)))))))</f>
        <v>Yes</v>
      </c>
      <c r="Q2" s="7" t="str">
        <f>IF(Declaration!$I$4="English",Languages!A623,IF(Declaration!$I$4="French",Languages!B623,IF(Declaration!$I$4="Spanish",Languages!C623,IF(Declaration!$I$4="German",Languages!D623,IF(Declaration!$I$4="Chinese",Languages!E623,IF(Declaration!$I$4="Japanese",Languages!F623,IF(Declaration!$I$4="Portugese",Languages!G623)))))))</f>
        <v>URL</v>
      </c>
      <c r="R2" s="7" t="str">
        <f>IF(Declaration!$I$4="English",Languages!A621,IF(Declaration!$I$4="French",Languages!B621,IF(Declaration!$I$4="Spanish",Languages!C621,IF(Declaration!$I$4="German",Languages!D621,IF(Declaration!$I$4="Chinese",Languages!E621,IF(Declaration!$I$4="Japanese",Languages!F621,IF(Declaration!$I$4="Portugese",Languages!G621)))))))</f>
        <v>Yes</v>
      </c>
      <c r="S2" s="7" t="str">
        <f>IF(Declaration!$I$4="English",Languages!A621,IF(Declaration!$I$4="French",Languages!B621,IF(Declaration!$I$4="Spanish",Languages!C621,IF(Declaration!$I$4="German",Languages!D621,IF(Declaration!$I$4="Chinese",Languages!E621,IF(Declaration!$I$4="Japanese",Languages!F621,IF(Declaration!$I$4="Portugese",Languages!G621)))))))</f>
        <v>Yes</v>
      </c>
      <c r="T2" s="7" t="str">
        <f>IF(Declaration!$I$4="English",Languages!A621,IF(Declaration!$I$4="French",Languages!B621,IF(Declaration!$I$4="Spanish",Languages!C621,IF(Declaration!$I$4="German",Languages!D621,IF(Declaration!$I$4="Chinese",Languages!E621,IF(Declaration!$I$4="Japanese",Languages!F621,IF(Declaration!$I$4="Portugese",Languages!G621)))))))</f>
        <v>Yes</v>
      </c>
      <c r="U2" s="7" t="str">
        <f>T2</f>
        <v>Yes</v>
      </c>
      <c r="V2" s="7" t="str">
        <f>U2</f>
        <v>Yes</v>
      </c>
      <c r="W2" s="7" t="str">
        <f>T2</f>
        <v>Yes</v>
      </c>
      <c r="X2" s="7" t="str">
        <f>W2</f>
        <v>Yes</v>
      </c>
      <c r="Y2" s="7" t="str">
        <f>IF(Declaration!$I$4="English",Languages!A636,IF(Declaration!$I$4="French",Languages!B636,IF(Declaration!$I$4="Spanish",Languages!C636,IF(Declaration!$I$4="German",Languages!D636,IF(Declaration!$I$4="Chinese",Languages!E636,IF(Declaration!$I$4="Japanese",Languages!F636,IF(Declaration!$I$4="Portugese",Languages!G636)))))))</f>
        <v xml:space="preserve">Yes, and this applies to all workers whether required by law or by contract </v>
      </c>
      <c r="Z2" s="7" t="str">
        <f>T2</f>
        <v>Yes</v>
      </c>
      <c r="AA2" s="7" t="str">
        <f>IF(Declaration!$I$4="English",Languages!A638,IF(Declaration!$I$4="French",Languages!B638,IF(Declaration!$I$4="Spanish",Languages!C638,IF(Declaration!$I$4="German",Languages!D638,IF(Declaration!$I$4="Chinese",Languages!E638,IF(Declaration!$I$4="Japanese",Languages!F638,IF(Declaration!$I$4="Portugese",Languages!G638)))))))</f>
        <v>Yes, broadly and/or only when required by law or by contract</v>
      </c>
      <c r="AB2" s="7" t="str">
        <f>T2</f>
        <v>Yes</v>
      </c>
      <c r="AC2" s="7" t="str">
        <f>T2</f>
        <v>Yes</v>
      </c>
      <c r="AD2" s="7" t="str">
        <f>T2</f>
        <v>Yes</v>
      </c>
      <c r="AE2" s="7" t="str">
        <f>T2</f>
        <v>Yes</v>
      </c>
      <c r="AF2" s="7" t="str">
        <f t="shared" ref="AF2:AF3" si="0">AE2</f>
        <v>Yes</v>
      </c>
      <c r="AG2" s="4" t="str">
        <f t="shared" ref="AG2:AG3" si="1">AE2</f>
        <v>Yes</v>
      </c>
      <c r="AH2" s="4" t="str">
        <f t="shared" ref="AH2:AH3" si="2">AE2</f>
        <v>Yes</v>
      </c>
      <c r="AI2" s="4" t="str">
        <f>AE2</f>
        <v>Yes</v>
      </c>
      <c r="AJ2" s="4" t="str">
        <f>P2</f>
        <v>Yes</v>
      </c>
      <c r="AK2" s="4" t="str">
        <f>P2</f>
        <v>Yes</v>
      </c>
      <c r="AY2" s="7" t="str">
        <f>IF(Declaration!$I$4="English",Languages!A621,IF(Declaration!$I$4="French",Languages!B621,IF(Declaration!$I$4="Spanish",Languages!C621,IF(Declaration!$I$4="German",Languages!D621,IF(Declaration!$I$4="Chinese",Languages!E621,IF(Declaration!$I$4="Japanese",Languages!F621,IF(Declaration!$I$4="Portugese",Languages!G621)))))))</f>
        <v>Yes</v>
      </c>
      <c r="AZ2" s="7" t="str">
        <f>IF(Declaration!$I$4="English",Languages!A629,IF(Declaration!$I$4="French",Languages!B629,IF(Declaration!$I$4="Spanish",Languages!C629,IF(Declaration!$I$4="German",Languages!D629,IF(Declaration!$I$4="Chinese",Languages!E629,IF(Declaration!$I$4="Japanese",Languages!F629,IF(Declaration!$I$4="Portugese",Languages!G629)))))))</f>
        <v>N/A - We do not hire foreign or domestic migrant workers</v>
      </c>
      <c r="BA2" s="4" t="str">
        <f>IF(Declaration!$I$4="English",Languages!A160,IF(Declaration!$I$4="French",Languages!B160,IF(Declaration!$I$4="Spanish",Languages!C160,IF(Declaration!$I$4="German",Languages!D160,IF(Declaration!$I$4="Chinese",Languages!E160,IF(Declaration!$I$4="Japanese",Languages!F160,IF(Declaration!$I$4="Portugese",Languages!G160)))))))</f>
        <v xml:space="preserve">N/A - We do not work with any suppliers  </v>
      </c>
    </row>
    <row r="3" spans="1:174" ht="10.35" customHeight="1" x14ac:dyDescent="0.2">
      <c r="A3" s="5"/>
      <c r="D3" s="2"/>
      <c r="M3" s="6"/>
      <c r="P3" s="7" t="str">
        <f>IF(Declaration!$I$4="English",Languages!A622,IF(Declaration!$I$4="French",Languages!B622,IF(Declaration!$I$4="Spanish",Languages!C622,IF(Declaration!$I$4="German",Languages!D622,IF(Declaration!$I$4="Chinese",Languages!E622,IF(Declaration!$I$4="Japanese",Languages!F622,IF(Declaration!$I$4="Portugese",Languages!G622)))))))</f>
        <v>No</v>
      </c>
      <c r="Q3" s="7" t="str">
        <f>IF(Declaration!$I$4="English",Languages!A624,IF(Declaration!$I$4="French",Languages!B624,IF(Declaration!$I$4="Spanish",Languages!C624,IF(Declaration!$I$4="German",Languages!D624,IF(Declaration!$I$4="Chinese",Languages!E624,IF(Declaration!$I$4="Japanese",Languages!F624,IF(Declaration!$I$4="Portugese",Languages!G624)))))))</f>
        <v>File</v>
      </c>
      <c r="R3" s="7" t="str">
        <f>IF(Declaration!$I$4="English",Languages!A622,IF(Declaration!$I$4="French",Languages!B622,IF(Declaration!$I$4="Spanish",Languages!C622,IF(Declaration!$I$4="German",Languages!D622,IF(Declaration!$I$4="Chinese",Languages!E622,IF(Declaration!$I$4="Japanese",Languages!F622,IF(Declaration!$I$4="Portugese",Languages!G622)))))))</f>
        <v>No</v>
      </c>
      <c r="S3" s="7" t="str">
        <f>IF(Declaration!$I$4="English",Languages!A622,IF(Declaration!$I$4="French",Languages!B622,IF(Declaration!$I$4="Spanish",Languages!C622,IF(Declaration!$I$4="German",Languages!D622,IF(Declaration!$I$4="Chinese",Languages!E622,IF(Declaration!$I$4="Japanese",Languages!F622,IF(Declaration!$I$4="Portugese",Languages!G622)))))))</f>
        <v>No</v>
      </c>
      <c r="T3" s="7" t="str">
        <f>IF(Declaration!$I$4="English",Languages!A622,IF(Declaration!$I$4="French",Languages!B622,IF(Declaration!$I$4="Spanish",Languages!C622,IF(Declaration!$I$4="German",Languages!D622,IF(Declaration!$I$4="Chinese",Languages!E622,IF(Declaration!$I$4="Japanese",Languages!F622,IF(Declaration!$I$4="Portugese",Languages!G622)))))))</f>
        <v>No</v>
      </c>
      <c r="U3" s="7" t="str">
        <f>T3</f>
        <v>No</v>
      </c>
      <c r="V3" s="7" t="str">
        <f>U3</f>
        <v>No</v>
      </c>
      <c r="W3" s="7" t="str">
        <f>T3</f>
        <v>No</v>
      </c>
      <c r="X3" s="7" t="str">
        <f>W3</f>
        <v>No</v>
      </c>
      <c r="Y3" s="7" t="str">
        <f>IF(Declaration!$I$4="English",Languages!A637,IF(Declaration!$I$4="French",Languages!B637,IF(Declaration!$I$4="Spanish",Languages!C637,IF(Declaration!$I$4="German",Languages!D637,IF(Declaration!$I$4="Chinese",Languages!E637,IF(Declaration!$I$4="Japanese",Languages!F637,IF(Declaration!$I$4="Portugese",Languages!G637)))))))</f>
        <v xml:space="preserve">Yes, but only when required by law or by contract </v>
      </c>
      <c r="Z3" s="7" t="str">
        <f>IF(Declaration!$I$4="English",Languages!A625,IF(Declaration!$I$4="French",Languages!B625,IF(Declaration!$I$4="Spanish",Languages!C625,IF(Declaration!$I$4="German",Languages!D625,IF(Declaration!$I$4="Chinese",Languages!E625,IF(Declaration!$I$4="Japanese",Languages!F625,IF(Declaration!$I$4="Portugese",Languages!G625)))))))</f>
        <v xml:space="preserve">No, our recruiters do not hire subcontractors to recruit workers </v>
      </c>
      <c r="AA3" s="7" t="str">
        <f>AB3</f>
        <v>No</v>
      </c>
      <c r="AB3" s="7" t="str">
        <f>T3</f>
        <v>No</v>
      </c>
      <c r="AC3" s="7" t="str">
        <f>T3</f>
        <v>No</v>
      </c>
      <c r="AD3" s="7" t="str">
        <f>T3</f>
        <v>No</v>
      </c>
      <c r="AE3" s="7" t="str">
        <f>T3</f>
        <v>No</v>
      </c>
      <c r="AF3" s="7" t="str">
        <f t="shared" si="0"/>
        <v>No</v>
      </c>
      <c r="AG3" s="4" t="str">
        <f t="shared" si="1"/>
        <v>No</v>
      </c>
      <c r="AH3" s="4" t="str">
        <f t="shared" si="2"/>
        <v>No</v>
      </c>
      <c r="AI3" s="4" t="str">
        <f>AE3</f>
        <v>No</v>
      </c>
      <c r="AJ3" s="4" t="str">
        <f>P3</f>
        <v>No</v>
      </c>
      <c r="AK3" s="4" t="str">
        <f>P3</f>
        <v>No</v>
      </c>
      <c r="AY3" s="7" t="str">
        <f>IF(Declaration!$I$4="English",Languages!A622,IF(Declaration!$I$4="French",Languages!B622,IF(Declaration!$I$4="Spanish",Languages!C622,IF(Declaration!$I$4="German",Languages!D622,IF(Declaration!$I$4="Chinese",Languages!E622,IF(Declaration!$I$4="Japanese",Languages!F622,IF(Declaration!$I$4="Portugese",Languages!G622)))))))</f>
        <v>No</v>
      </c>
    </row>
    <row r="4" spans="1:174" ht="66.75" customHeight="1" x14ac:dyDescent="0.2">
      <c r="A4" s="5"/>
      <c r="B4" s="356" t="str">
        <f>IF(Declaration!$I$4="English",Languages!A37,IF(Declaration!$I$4="French",Languages!B37,IF(Declaration!$I$4="Spanish",Languages!C37,IF(Declaration!$I$4="German",Languages!D37,IF(Declaration!$I$4="Chinese",Languages!E37,IF(Declaration!$I$4="Japanese",Languages!F37,IF(Declaration!$I$4="Portugese",Languages!G37)))))))</f>
        <v>Description: The Slavery &amp; Trafficking Risk Template (STRT) is a standard survey for the collection and sharing of slavery, human trafficking and child labour risk and compliance-related data across supply chains. In all likelihood, you are completing the STRT at the request of one or more of your customers, and will need to submit the STRT along with supporting documentation once completed.</v>
      </c>
      <c r="C4" s="357"/>
      <c r="D4" s="357"/>
      <c r="E4" s="357"/>
      <c r="F4" s="358"/>
      <c r="G4" s="359" t="str">
        <f>IF(Declaration!$I$4="English",Languages!A650,IF(Declaration!$I$4="French",Languages!B650,IF(Declaration!$I$4="Spanish",Languages!C650,IF(Declaration!$I$4="German",Languages!D650,IF(Declaration!$I$4="Chinese",Languages!E650,IF(Declaration!$I$4="Japanese",Languages!F650,IF(Declaration!$I$4="Portugese",Languages!G650)))))))</f>
        <v>Choose your language:</v>
      </c>
      <c r="H4" s="360"/>
      <c r="I4" s="192" t="s">
        <v>2</v>
      </c>
      <c r="J4" s="354" t="str">
        <f>IF(Declaration!$I$4="English",Languages!A39,IF(Declaration!$I$4="French",Languages!B39,IF(Declaration!$I$4="Spanish",Languages!C39,IF(Declaration!$I$4="German",Languages!D39,IF(Declaration!$I$4="Chinese",Languages!E39,IF(Declaration!$I$4="Japanese",Languages!F39,IF(Declaration!$I$4="Portugese",Languages!G39)))))))</f>
        <v xml:space="preserve">Version: </v>
      </c>
      <c r="K4" s="355"/>
      <c r="L4" s="150">
        <v>3.3</v>
      </c>
      <c r="M4" s="84"/>
      <c r="R4" s="7" t="str">
        <f>IF(Declaration!$I$4="English",Languages!A627,IF(Declaration!$I$4="French",Languages!B627,IF(Declaration!$I$4="Spanish",Languages!C627,IF(Declaration!$I$4="German",Languages!D627,IF(Declaration!$I$4="Chinese",Languages!E627,IF(Declaration!$I$4="Japanese",Languages!F627,IF(Declaration!$I$4="Portugese",Languages!G627)))))))</f>
        <v xml:space="preserve">N/A - We do not use recruiters    </v>
      </c>
      <c r="S4" s="7" t="str">
        <f>IF(Declaration!$I$4="English",Languages!A628,IF(Declaration!$I$4="French",Languages!B628,IF(Declaration!$I$4="Spanish",Languages!C628,IF(Declaration!$I$4="German",Languages!D628,IF(Declaration!$I$4="Chinese",Languages!E628,IF(Declaration!$I$4="Japanese",Languages!F628,IF(Declaration!$I$4="Portugese",Languages!G628)))))))</f>
        <v>N/A - We do not hire foreign migrant workers</v>
      </c>
      <c r="T4" s="7" t="str">
        <f>IF(Declaration!$I$4="English",Languages!A629,IF(Declaration!$I$4="French",Languages!B629,IF(Declaration!$I$4="Spanish",Languages!C629,IF(Declaration!$I$4="German",Languages!D629,IF(Declaration!$I$4="Chinese",Languages!E629,IF(Declaration!$I$4="Japanese",Languages!F629,IF(Declaration!$I$4="Portugese",Languages!G629)))))))</f>
        <v>N/A - We do not hire foreign or domestic migrant workers</v>
      </c>
      <c r="U4" s="7" t="str">
        <f>IF(Declaration!$I$4="English",Languages!A630,IF(Declaration!$I$4="French",Languages!B630,IF(Declaration!$I$4="Spanish",Languages!C630,IF(Declaration!$I$4="German",Languages!D630,IF(Declaration!$I$4="Chinese",Languages!E630,IF(Declaration!$I$4="Japanese",Languages!F630,IF(Declaration!$I$4="Portugese",Languages!G630)))))))</f>
        <v>N/A - We do not provide or arrange housing</v>
      </c>
      <c r="V4" s="7" t="str">
        <f>IF(Declaration!$I$4="English",Languages!A160,IF(Declaration!$I$4="French",Languages!B160,IF(Declaration!$I$4="Spanish",Languages!C160,IF(Declaration!$I$4="German",Languages!D160,IF(Declaration!$I$4="Chinese",Languages!E160,IF(Declaration!$I$4="Japanese",Languages!F160,IF(Declaration!$I$4="Portugese",Languages!G160)))))))</f>
        <v xml:space="preserve">N/A - We do not work with any suppliers  </v>
      </c>
      <c r="W4" s="7" t="str">
        <f>IF(Declaration!$I$4="English",Languages!A631,IF(Declaration!$I$4="French",Languages!B631,IF(Declaration!$I$4="Spanish",Languages!C631,IF(Declaration!$I$4="German",Languages!D631,IF(Declaration!$I$4="Chinese",Languages!E631,IF(Declaration!$I$4="Japanese",Languages!F631,IF(Declaration!$I$4="Portugese",Languages!G631)))))))</f>
        <v xml:space="preserve">N/A - We do not work with any direct suppliers  </v>
      </c>
      <c r="X4" s="7" t="str">
        <f>W5</f>
        <v>N/A - We do not work with any indirect suppliers</v>
      </c>
      <c r="Y4" s="7" t="str">
        <f>W3</f>
        <v>No</v>
      </c>
      <c r="Z4" s="7" t="str">
        <f>IF(Declaration!$I$4="English",Languages!A626,IF(Declaration!$I$4="French",Languages!B626,IF(Declaration!$I$4="Spanish",Languages!C626,IF(Declaration!$I$4="German",Languages!D626,IF(Declaration!$I$4="Chinese",Languages!E626,IF(Declaration!$I$4="Japanese",Languages!F626,IF(Declaration!$I$4="Portugese",Languages!G626)))))))</f>
        <v>We don't know if our recruiters hire subcontractors to recruit workers</v>
      </c>
      <c r="AB4" s="7" t="str">
        <f>IF(Declaration!$I$4="English",Languages!A633,IF(Declaration!$I$4="French",Languages!B633,IF(Declaration!$I$4="Spanish",Languages!C633,IF(Declaration!$I$4="German",Languages!D633,IF(Declaration!$I$4="Chinese",Languages!E633,IF(Declaration!$I$4="Japanese",Languages!F633,IF(Declaration!$I$4="Portugese",Languages!G633)))))))</f>
        <v>We do not work with any products suppliers</v>
      </c>
      <c r="AC4" s="7" t="str">
        <f>IF(Declaration!$I$4="English",Languages!A634,IF(Declaration!$I$4="French",Languages!B634,IF(Declaration!$I$4="Spanish",Languages!C634,IF(Declaration!$I$4="German",Languages!D634,IF(Declaration!$I$4="Chinese",Languages!E634,IF(Declaration!$I$4="Japanese",Languages!F634,IF(Declaration!$I$4="Portugese",Languages!G634)))))))</f>
        <v>We do not work with any services suppliers</v>
      </c>
      <c r="AD4" s="7" t="str">
        <f>Z3</f>
        <v xml:space="preserve">No, our recruiters do not hire subcontractors to recruit workers </v>
      </c>
      <c r="AE4" s="7" t="str">
        <f>IF(Declaration!$I$4="English",Languages!A639,IF(Declaration!$I$4="French",Languages!B639,IF(Declaration!$I$4="Spanish",Languages!C639,IF(Declaration!$I$4="German",Languages!D639,IF(Declaration!$I$4="Chinese",Languages!E639,IF(Declaration!$I$4="Japanese",Languages!F639,IF(Declaration!$I$4="Portugese",Languages!G639)))))))</f>
        <v>I don't know</v>
      </c>
      <c r="AF4" s="147" t="str">
        <f>IF(Declaration!$I$4="English",Languages!A631,IF(Declaration!$I$4="French",Languages!B631,IF(Declaration!$I$4="Spanish",Languages!C631,IF(Declaration!$I$4="German",Languages!D631,IF(Declaration!$I$4="Chinese",Languages!E631,IF(Declaration!$I$4="Japanese",Languages!F631,IF(Declaration!$I$4="Portugese",Languages!G631)))))))</f>
        <v xml:space="preserve">N/A - We do not work with any direct suppliers  </v>
      </c>
      <c r="AG4" s="147" t="str">
        <f>IF(Declaration!$I$4="English",Languages!A631,IF(Declaration!$I$4="French",Languages!B631,IF(Declaration!$I$4="Spanish",Languages!C631,IF(Declaration!$I$4="German",Languages!D631,IF(Declaration!$I$4="Chinese",Languages!E631,IF(Declaration!$I$4="Japanese",Languages!F631,IF(Declaration!$I$4="Portugese",Languages!G631)))))))</f>
        <v xml:space="preserve">N/A - We do not work with any direct suppliers  </v>
      </c>
      <c r="AH4" s="147" t="str">
        <f>IF(Declaration!$I$4="English",Languages!A635,IF(Declaration!$I$4="French",Languages!B635,IF(Declaration!$I$4="Spanish",Languages!C635,IF(Declaration!$I$4="German",Languages!D635,IF(Declaration!$I$4="Chinese",Languages!E635,IF(Declaration!$I$4="Japanese",Languages!F635,IF(Declaration!$I$4="Portugese",Languages!G635)))))))</f>
        <v>N/A - We do not use recruiters/Our recruiters do not use subcontractors</v>
      </c>
      <c r="AI4" s="4" t="str">
        <f>IF(Declaration!$I$4="English",Languages!A159,IF(Declaration!$I$4="French",Languages!B159,IF(Declaration!$I$4="Spanish",Languages!C159,IF(Declaration!$I$4="German",Languages!D159,IF(Declaration!$I$4="Chinese",Languages!E159,IF(Declaration!$I$4="Japanese",Languages!F159,IF(Declaration!$I$4="Portugese",Languages!G159)))))))</f>
        <v>N/A - We do not hire foreign or domestic migrant workers</v>
      </c>
      <c r="AJ4" s="4" t="str">
        <f>IF(Declaration!$I$4="English",Languages!A640,IF(Declaration!$I$4="French",Languages!B640,IF(Declaration!$I$4="Spanish",Languages!C640,IF(Declaration!$I$4="German",Languages!D640,IF(Declaration!$I$4="Chinese",Languages!E640,IF(Declaration!$I$4="Japanese",Languages!F640,IF(Declaration!$I$4="Portugese",Languages!G640)))))))</f>
        <v>Unknown</v>
      </c>
      <c r="AK4" s="4" t="str">
        <f>IF(Declaration!$I$4="English",Languages!A157,IF(Declaration!$I$4="French",Languages!B157,IF(Declaration!$I$4="Spanish",Languages!C157,IF(Declaration!$I$4="German",Languages!D157,IF(Declaration!$I$4="Chinese",Languages!E157,IF(Declaration!$I$4="Japanese",Languages!F157,IF(Declaration!$I$4="Portugese",Languages!G157)))))))</f>
        <v xml:space="preserve">N/A - We do not use recruiters    </v>
      </c>
      <c r="AY4" s="7"/>
    </row>
    <row r="5" spans="1:174" ht="9.6" customHeight="1" x14ac:dyDescent="0.2">
      <c r="A5" s="5"/>
      <c r="M5" s="6"/>
      <c r="W5" s="7" t="str">
        <f>IF(Declaration!$I$4="English",Languages!A632,IF(Declaration!$I$4="French",Languages!B632,IF(Declaration!$I$4="Spanish",Languages!C632,IF(Declaration!$I$4="German",Languages!D632,IF(Declaration!$I$4="Chinese",Languages!E632,IF(Declaration!$I$4="Japanese",Languages!F632,IF(Declaration!$I$4="Portugese",Languages!G632)))))))</f>
        <v>N/A - We do not work with any indirect suppliers</v>
      </c>
      <c r="Z5" s="7" t="str">
        <f>IF(Declaration!$I$4="English",Languages!A627,IF(Declaration!$I$4="French",Languages!B627,IF(Declaration!$I$4="Spanish",Languages!C627,IF(Declaration!$I$4="German",Languages!D627,IF(Declaration!$I$4="Chinese",Languages!E627,IF(Declaration!$I$4="Japanese",Languages!F627,IF(Declaration!$I$4="Portugese",Languages!G627)))))))</f>
        <v xml:space="preserve">N/A - We do not use recruiters    </v>
      </c>
      <c r="AF5" s="7"/>
      <c r="AJ5" s="4" t="str">
        <f>IF(Declaration!$I$4="English",Languages!A160,IF(Declaration!$I$4="French",Languages!B160,IF(Declaration!$I$4="Spanish",Languages!C160,IF(Declaration!$I$4="German",Languages!D160,IF(Declaration!$I$4="Chinese",Languages!E160,IF(Declaration!$I$4="Japanese",Languages!F160,IF(Declaration!$I$4="Portugese",Languages!G160)))))))</f>
        <v xml:space="preserve">N/A - We do not work with any suppliers  </v>
      </c>
    </row>
    <row r="6" spans="1:174" ht="191.25" customHeight="1" x14ac:dyDescent="0.2">
      <c r="A6" s="5"/>
      <c r="B6" s="348" t="str">
        <f>IF(Declaration!$I$4="English",Languages!A40,IF(Declaration!$I$4="French",Languages!B40,IF(Declaration!$I$4="Spanish",Languages!C40,IF(Declaration!$I$4="German",Languages!D40,IF(Declaration!$I$4="Chinese",Languages!E40,IF(Declaration!$I$4="Japanese",Languages!F40,IF(Declaration!$I$4="Portugese",Languages!G40)))))))</f>
        <v>Instructions:
All yellow fields require a response unless otherwise noted. Gray fields do not require a response.
'Supporting Documentation Required' column = identifies the supporting documentation required to support your answer.
'URL or File' column = please choose whether you will provide a link or file to the required supporting documentation (where applicable).
'Insert URL to relevant document(s) or insert relevant file name(s)' column = please insert the direct URL to, or the file name(s) of, the documents supporting your answers wherever supporting documentation is required. For files, please share the corresponding document(s) separately or insert them as objects. 
'Comments' column = please insert any comments, if desired. This field is optional.
'Goods of potential concern' field = identifies the goods covered by this declaration. This selection applies to the goods-specific questions in the STRT. The goods listed are goods that are known to be produced by child labor or forced labor in violation of international standards according to the US Department of Labor's Bureau of International Labor Affairs (ILAB). The 'goods of potential' is normally defined for you by your customer. Your customer may have asked you to declare good(s) that are not contained within your organization's product(s). In later questions in the STRT, you will have the opportunity to declare whether your organization's product(s) contain the good(s) under consideration. The 'goods of potential concern' can cover between zero and five goods.  Service providers and other users can select N/A for this section of the Declaration if none of the goods apply to them and their customer has not provided alternative instructions.
'Topics scope' field = identifies identifies the topics covered by this declaration. This selection applies to the topics-specific questions in the STRT. The 'topics scope' is normally defined for you by your customer. 
‘Regulatory scope’ field = identifies whether all applicable regulations are covered by this declaration. This selection impacts questions 9 and 10 in the STRT. The 'regulatory scope' is normally defined for you by your customer.</v>
      </c>
      <c r="C6" s="349"/>
      <c r="D6" s="349"/>
      <c r="E6" s="349"/>
      <c r="F6" s="349"/>
      <c r="G6" s="349"/>
      <c r="H6" s="349"/>
      <c r="I6" s="349"/>
      <c r="J6" s="349"/>
      <c r="K6" s="349"/>
      <c r="L6" s="350"/>
      <c r="M6" s="6"/>
      <c r="N6" s="7" t="s">
        <v>3</v>
      </c>
      <c r="P6" s="161" t="str">
        <f>IF(Declaration!$I$4="English",Languages!$A79,IF(Declaration!$I$4="French",Languages!$B79,IF(Declaration!$I$4="Spanish",Languages!$C79,IF(Declaration!$I$4="German",Languages!$D79,IF(Declaration!$I$4="Chinese",Languages!$E79,IF(Declaration!$I$4="Japanese",Languages!$F79,IF(Declaration!$I$4="Portugese",Languages!$G79)))))))</f>
        <v>1-100</v>
      </c>
      <c r="Q6" s="161" t="str">
        <f>IF(Declaration!$I$4="English",Languages!$A80,IF(Declaration!$I$4="French",Languages!$B80,IF(Declaration!$I$4="Spanish",Languages!$C80,IF(Declaration!$I$4="German",Languages!$D80,IF(Declaration!$I$4="Chinese",Languages!$E80,IF(Declaration!$I$4="Japanese",Languages!$F80,IF(Declaration!$I$4="Portugese",Languages!$G80)))))))</f>
        <v>101-1,000</v>
      </c>
      <c r="R6" s="161" t="str">
        <f>IF(Declaration!$I$4="English",Languages!$A81,IF(Declaration!$I$4="French",Languages!$B81,IF(Declaration!$I$4="Spanish",Languages!$C81,IF(Declaration!$I$4="German",Languages!$D81,IF(Declaration!$I$4="Chinese",Languages!$E81,IF(Declaration!$I$4="Japanese",Languages!$F81,IF(Declaration!$I$4="Portugese",Languages!$G81)))))))</f>
        <v>1,001-2,000</v>
      </c>
      <c r="S6" s="161" t="str">
        <f>IF(Declaration!$I$4="English",Languages!$A82,IF(Declaration!$I$4="French",Languages!$B82,IF(Declaration!$I$4="Spanish",Languages!$C82,IF(Declaration!$I$4="German",Languages!$D82,IF(Declaration!$I$4="Chinese",Languages!$E82,IF(Declaration!$I$4="Japanese",Languages!$F82,IF(Declaration!$I$4="Portugese",Languages!$G82)))))))</f>
        <v>2,001-5,000</v>
      </c>
      <c r="T6" s="161" t="str">
        <f>IF(Declaration!$I$4="English",Languages!$A83,IF(Declaration!$I$4="French",Languages!$B83,IF(Declaration!$I$4="Spanish",Languages!$C83,IF(Declaration!$I$4="German",Languages!$D83,IF(Declaration!$I$4="Chinese",Languages!$E83,IF(Declaration!$I$4="Japanese",Languages!$F83,IF(Declaration!$I$4="Portugese",Languages!$G83)))))))</f>
        <v>5,001-10,000</v>
      </c>
      <c r="U6" s="161" t="str">
        <f>IF(Declaration!$I$4="English",Languages!$A84,IF(Declaration!$I$4="French",Languages!$B84,IF(Declaration!$I$4="Spanish",Languages!$C84,IF(Declaration!$I$4="German",Languages!$D84,IF(Declaration!$I$4="Chinese",Languages!$E84,IF(Declaration!$I$4="Japanese",Languages!$F84,IF(Declaration!$I$4="Portugese",Languages!$G84)))))))</f>
        <v>More than 10,000</v>
      </c>
      <c r="AF6" s="7"/>
    </row>
    <row r="7" spans="1:174" ht="9.6" customHeight="1" x14ac:dyDescent="0.2">
      <c r="A7" s="5"/>
      <c r="M7" s="6"/>
      <c r="P7" s="161" t="str">
        <f>IF(Declaration!$I$4="English",Languages!$A695,IF(Declaration!$I$4="French",Languages!$B695,IF(Declaration!$I$4="Spanish",Languages!$C695,IF(Declaration!$I$4="German",Languages!$D695,IF(Declaration!$I$4="Chinese",Languages!$E695,IF(Declaration!$I$4="Japanese",Languages!$F695,IF(Declaration!$I$4="Portugese",Languages!$G695)))))))</f>
        <v>Bamboo</v>
      </c>
      <c r="Q7" s="161" t="str">
        <f>IF(Declaration!$I$4="English",Languages!$A696,IF(Declaration!$I$4="French",Languages!$B696,IF(Declaration!$I$4="Spanish",Languages!$C696,IF(Declaration!$I$4="German",Languages!$D696,IF(Declaration!$I$4="Chinese",Languages!$E696,IF(Declaration!$I$4="Japanese",Languages!$F696,IF(Declaration!$I$4="Portugese",Languages!$G696)))))))</f>
        <v>Bananas</v>
      </c>
      <c r="R7" s="161" t="str">
        <f>IF(Declaration!$I$4="English",Languages!$A697,IF(Declaration!$I$4="French",Languages!$B697,IF(Declaration!$I$4="Spanish",Languages!$C697,IF(Declaration!$I$4="German",Languages!$D697,IF(Declaration!$I$4="Chinese",Languages!$E697,IF(Declaration!$I$4="Japanese",Languages!$F697,IF(Declaration!$I$4="Portugese",Languages!$G697)))))))</f>
        <v>Beans</v>
      </c>
      <c r="S7" s="161" t="str">
        <f>IF(Declaration!$I$4="English",Languages!$A698,IF(Declaration!$I$4="French",Languages!$B698,IF(Declaration!$I$4="Spanish",Languages!$C698,IF(Declaration!$I$4="German",Languages!$D698,IF(Declaration!$I$4="Chinese",Languages!$E698,IF(Declaration!$I$4="Japanese",Languages!$F698,IF(Declaration!$I$4="Portugese",Languages!$G698)))))))</f>
        <v>Beans (green beans)</v>
      </c>
      <c r="T7" s="161" t="str">
        <f>IF(Declaration!$I$4="English",Languages!$A699,IF(Declaration!$I$4="French",Languages!$B699,IF(Declaration!$I$4="Spanish",Languages!$C699,IF(Declaration!$I$4="German",Languages!$D699,IF(Declaration!$I$4="Chinese",Languages!$E699,IF(Declaration!$I$4="Japanese",Languages!$F699,IF(Declaration!$I$4="Portugese",Languages!$G699)))))))</f>
        <v>Beans (green, soy, yellow)</v>
      </c>
      <c r="U7" s="161" t="str">
        <f>IF(Declaration!$I$4="English",Languages!$A700,IF(Declaration!$I$4="French",Languages!$B700,IF(Declaration!$I$4="Spanish",Languages!$C700,IF(Declaration!$I$4="German",Languages!$D700,IF(Declaration!$I$4="Chinese",Languages!$E700,IF(Declaration!$I$4="Japanese",Languages!$F700,IF(Declaration!$I$4="Portugese",Languages!$G700)))))))</f>
        <v>Blueberries</v>
      </c>
      <c r="V7" s="161" t="str">
        <f>IF(Declaration!$I$4="English",Languages!$A701,IF(Declaration!$I$4="French",Languages!$B701,IF(Declaration!$I$4="Spanish",Languages!$C701,IF(Declaration!$I$4="German",Languages!$D701,IF(Declaration!$I$4="Chinese",Languages!$E701,IF(Declaration!$I$4="Japanese",Languages!$F701,IF(Declaration!$I$4="Portugese",Languages!$G701)))))))</f>
        <v>Bovines</v>
      </c>
      <c r="W7" s="161" t="str">
        <f>IF(Declaration!$I$4="English",Languages!$A702,IF(Declaration!$I$4="French",Languages!$B702,IF(Declaration!$I$4="Spanish",Languages!$C702,IF(Declaration!$I$4="German",Languages!$D702,IF(Declaration!$I$4="Chinese",Languages!$E702,IF(Declaration!$I$4="Japanese",Languages!$F702,IF(Declaration!$I$4="Portugese",Languages!$G702)))))))</f>
        <v>Brazil Nuts/Chestnuts</v>
      </c>
      <c r="X7" s="161" t="str">
        <f>IF(Declaration!$I$4="English",Languages!$A703,IF(Declaration!$I$4="French",Languages!$B703,IF(Declaration!$I$4="Spanish",Languages!$C703,IF(Declaration!$I$4="German",Languages!$D703,IF(Declaration!$I$4="Chinese",Languages!$E703,IF(Declaration!$I$4="Japanese",Languages!$F703,IF(Declaration!$I$4="Portugese",Languages!$G703)))))))</f>
        <v>Broccoli</v>
      </c>
      <c r="Y7" s="161" t="str">
        <f>IF(Declaration!$I$4="English",Languages!$A704,IF(Declaration!$I$4="French",Languages!$B704,IF(Declaration!$I$4="Spanish",Languages!$C704,IF(Declaration!$I$4="German",Languages!$D704,IF(Declaration!$I$4="Chinese",Languages!$E704,IF(Declaration!$I$4="Japanese",Languages!$F704,IF(Declaration!$I$4="Portugese",Languages!$G704)))))))</f>
        <v>Cabbages</v>
      </c>
      <c r="Z7" s="161" t="str">
        <f>IF(Declaration!$I$4="English",Languages!$A705,IF(Declaration!$I$4="French",Languages!$B705,IF(Declaration!$I$4="Spanish",Languages!$C705,IF(Declaration!$I$4="German",Languages!$D705,IF(Declaration!$I$4="Chinese",Languages!$E705,IF(Declaration!$I$4="Japanese",Languages!$F705,IF(Declaration!$I$4="Portugese",Languages!$G705)))))))</f>
        <v>Carrots</v>
      </c>
      <c r="AA7" s="161" t="str">
        <f>IF(Declaration!$I$4="English",Languages!$A706,IF(Declaration!$I$4="French",Languages!$B706,IF(Declaration!$I$4="Spanish",Languages!$C706,IF(Declaration!$I$4="German",Languages!$D706,IF(Declaration!$I$4="Chinese",Languages!$E706,IF(Declaration!$I$4="Japanese",Languages!$F706,IF(Declaration!$I$4="Portugese",Languages!$G706)))))))</f>
        <v>Cashews</v>
      </c>
      <c r="AB7" s="161" t="str">
        <f>IF(Declaration!$I$4="English",Languages!$A707,IF(Declaration!$I$4="French",Languages!$B707,IF(Declaration!$I$4="Spanish",Languages!$C707,IF(Declaration!$I$4="German",Languages!$D707,IF(Declaration!$I$4="Chinese",Languages!$E707,IF(Declaration!$I$4="Japanese",Languages!$F707,IF(Declaration!$I$4="Portugese",Languages!$G707)))))))</f>
        <v>Cattle</v>
      </c>
      <c r="AC7" s="161" t="str">
        <f>IF(Declaration!$I$4="English",Languages!$A708,IF(Declaration!$I$4="French",Languages!$B708,IF(Declaration!$I$4="Spanish",Languages!$C708,IF(Declaration!$I$4="German",Languages!$D708,IF(Declaration!$I$4="Chinese",Languages!$E708,IF(Declaration!$I$4="Japanese",Languages!$F708,IF(Declaration!$I$4="Portugese",Languages!$G708)))))))</f>
        <v>Cereal Grains</v>
      </c>
      <c r="AD7" s="161" t="str">
        <f>IF(Declaration!$I$4="English",Languages!$A709,IF(Declaration!$I$4="French",Languages!$B709,IF(Declaration!$I$4="Spanish",Languages!$C709,IF(Declaration!$I$4="German",Languages!$D709,IF(Declaration!$I$4="Chinese",Languages!$E709,IF(Declaration!$I$4="Japanese",Languages!$F709,IF(Declaration!$I$4="Portugese",Languages!$G709)))))))</f>
        <v>Charcoal</v>
      </c>
      <c r="AE7" s="161" t="str">
        <f>IF(Declaration!$I$4="English",Languages!$A710,IF(Declaration!$I$4="French",Languages!$B710,IF(Declaration!$I$4="Spanish",Languages!$C710,IF(Declaration!$I$4="German",Languages!$D710,IF(Declaration!$I$4="Chinese",Languages!$E710,IF(Declaration!$I$4="Japanese",Languages!$F710,IF(Declaration!$I$4="Portugese",Languages!$G710)))))))</f>
        <v>Chile Peppers</v>
      </c>
      <c r="AF7" s="161" t="str">
        <f>IF(Declaration!$I$4="English",Languages!$A711,IF(Declaration!$I$4="French",Languages!$B711,IF(Declaration!$I$4="Spanish",Languages!$C711,IF(Declaration!$I$4="German",Languages!$D711,IF(Declaration!$I$4="Chinese",Languages!$E711,IF(Declaration!$I$4="Japanese",Languages!$F711,IF(Declaration!$I$4="Portugese",Languages!$G711)))))))</f>
        <v>Citrus Fruits</v>
      </c>
      <c r="AG7" s="161" t="str">
        <f>IF(Declaration!$I$4="English",Languages!$A712,IF(Declaration!$I$4="French",Languages!$B712,IF(Declaration!$I$4="Spanish",Languages!$C712,IF(Declaration!$I$4="German",Languages!$D712,IF(Declaration!$I$4="Chinese",Languages!$E712,IF(Declaration!$I$4="Japanese",Languages!$F712,IF(Declaration!$I$4="Portugese",Languages!$G712)))))))</f>
        <v>Cloves</v>
      </c>
      <c r="AH7" s="161" t="str">
        <f>IF(Declaration!$I$4="English",Languages!$A713,IF(Declaration!$I$4="French",Languages!$B713,IF(Declaration!$I$4="Spanish",Languages!$C713,IF(Declaration!$I$4="German",Languages!$D713,IF(Declaration!$I$4="Chinese",Languages!$E713,IF(Declaration!$I$4="Japanese",Languages!$F713,IF(Declaration!$I$4="Portugese",Languages!$G713)))))))</f>
        <v>Coca (stimulant plant)</v>
      </c>
      <c r="AI7" s="161" t="str">
        <f>IF(Declaration!$I$4="English",Languages!$A714,IF(Declaration!$I$4="French",Languages!$B714,IF(Declaration!$I$4="Spanish",Languages!$C714,IF(Declaration!$I$4="German",Languages!$D714,IF(Declaration!$I$4="Chinese",Languages!$E714,IF(Declaration!$I$4="Japanese",Languages!$F714,IF(Declaration!$I$4="Portugese",Languages!$G714)))))))</f>
        <v>Cocoa</v>
      </c>
      <c r="AJ7" s="161" t="str">
        <f>IF(Declaration!$I$4="English",Languages!$A715,IF(Declaration!$I$4="French",Languages!$B715,IF(Declaration!$I$4="Spanish",Languages!$C715,IF(Declaration!$I$4="German",Languages!$D715,IF(Declaration!$I$4="Chinese",Languages!$E715,IF(Declaration!$I$4="Japanese",Languages!$F715,IF(Declaration!$I$4="Portugese",Languages!$G715)))))))</f>
        <v>Coconuts</v>
      </c>
      <c r="AK7" s="161" t="str">
        <f>IF(Declaration!$I$4="English",Languages!$A716,IF(Declaration!$I$4="French",Languages!$B716,IF(Declaration!$I$4="Spanish",Languages!$C716,IF(Declaration!$I$4="German",Languages!$D716,IF(Declaration!$I$4="Chinese",Languages!$E716,IF(Declaration!$I$4="Japanese",Languages!$F716,IF(Declaration!$I$4="Portugese",Languages!$G716)))))))</f>
        <v>Coffee</v>
      </c>
      <c r="AL7" s="161" t="str">
        <f>IF(Declaration!$I$4="English",Languages!$A717,IF(Declaration!$I$4="French",Languages!$B717,IF(Declaration!$I$4="Spanish",Languages!$C717,IF(Declaration!$I$4="German",Languages!$D717,IF(Declaration!$I$4="Chinese",Languages!$E717,IF(Declaration!$I$4="Japanese",Languages!$F717,IF(Declaration!$I$4="Portugese",Languages!$G717)))))))</f>
        <v>Corn</v>
      </c>
      <c r="AM7" s="161" t="str">
        <f>IF(Declaration!$I$4="English",Languages!$A718,IF(Declaration!$I$4="French",Languages!$B718,IF(Declaration!$I$4="Spanish",Languages!$C718,IF(Declaration!$I$4="German",Languages!$D718,IF(Declaration!$I$4="Chinese",Languages!$E718,IF(Declaration!$I$4="Japanese",Languages!$F718,IF(Declaration!$I$4="Portugese",Languages!$G718)))))))</f>
        <v>Cotton</v>
      </c>
      <c r="AN7" s="161" t="str">
        <f>IF(Declaration!$I$4="English",Languages!$A719,IF(Declaration!$I$4="French",Languages!$B719,IF(Declaration!$I$4="Spanish",Languages!$C719,IF(Declaration!$I$4="German",Languages!$D719,IF(Declaration!$I$4="Chinese",Languages!$E719,IF(Declaration!$I$4="Japanese",Languages!$F719,IF(Declaration!$I$4="Portugese",Languages!$G719)))))))</f>
        <v>Cottonseed (hybrid)</v>
      </c>
      <c r="AO7" s="161" t="str">
        <f>IF(Declaration!$I$4="English",Languages!$A722,IF(Declaration!$I$4="French",Languages!$B722,IF(Declaration!$I$4="Spanish",Languages!$C722,IF(Declaration!$I$4="German",Languages!$D722,IF(Declaration!$I$4="Chinese",Languages!$E722,IF(Declaration!$I$4="Japanese",Languages!$F722,IF(Declaration!$I$4="Portugese",Languages!$G722)))))))</f>
        <v>Cucumbers</v>
      </c>
      <c r="AP7" s="161" t="str">
        <f>IF(Declaration!$I$4="English",Languages!$A723,IF(Declaration!$I$4="French",Languages!$B723,IF(Declaration!$I$4="Spanish",Languages!$C723,IF(Declaration!$I$4="German",Languages!$D723,IF(Declaration!$I$4="Chinese",Languages!$E723,IF(Declaration!$I$4="Japanese",Languages!$F723,IF(Declaration!$I$4="Portugese",Languages!$G723)))))))</f>
        <v>Cumin</v>
      </c>
      <c r="AQ7" s="161" t="str">
        <f>IF(Declaration!$I$4="English",Languages!$A724,IF(Declaration!$I$4="French",Languages!$B724,IF(Declaration!$I$4="Spanish",Languages!$C724,IF(Declaration!$I$4="German",Languages!$D724,IF(Declaration!$I$4="Chinese",Languages!$E724,IF(Declaration!$I$4="Japanese",Languages!$F724,IF(Declaration!$I$4="Portugese",Languages!$G724)))))))</f>
        <v>Eggplants</v>
      </c>
      <c r="AR7" s="161" t="str">
        <f>IF(Declaration!$I$4="English",Languages!$A725,IF(Declaration!$I$4="French",Languages!$B725,IF(Declaration!$I$4="Spanish",Languages!$C725,IF(Declaration!$I$4="German",Languages!$D725,IF(Declaration!$I$4="Chinese",Languages!$E725,IF(Declaration!$I$4="Japanese",Languages!$F725,IF(Declaration!$I$4="Portugese",Languages!$G725)))))))</f>
        <v>Fish</v>
      </c>
      <c r="AS7" s="161" t="str">
        <f>IF(Declaration!$I$4="English",Languages!$A726,IF(Declaration!$I$4="French",Languages!$B726,IF(Declaration!$I$4="Spanish",Languages!$C726,IF(Declaration!$I$4="German",Languages!$D726,IF(Declaration!$I$4="Chinese",Languages!$E726,IF(Declaration!$I$4="Japanese",Languages!$F726,IF(Declaration!$I$4="Portugese",Languages!$G726)))))))</f>
        <v>Flowers</v>
      </c>
      <c r="AT7" s="161" t="str">
        <f>IF(Declaration!$I$4="English",Languages!$A727,IF(Declaration!$I$4="French",Languages!$B727,IF(Declaration!$I$4="Spanish",Languages!$C727,IF(Declaration!$I$4="German",Languages!$D727,IF(Declaration!$I$4="Chinese",Languages!$E727,IF(Declaration!$I$4="Japanese",Languages!$F727,IF(Declaration!$I$4="Portugese",Languages!$G727)))))))</f>
        <v>Fruits (Pome and Stone)</v>
      </c>
      <c r="AU7" s="161" t="str">
        <f>IF(Declaration!$I$4="English",Languages!$A728,IF(Declaration!$I$4="French",Languages!$B728,IF(Declaration!$I$4="Spanish",Languages!$C728,IF(Declaration!$I$4="German",Languages!$D728,IF(Declaration!$I$4="Chinese",Languages!$E728,IF(Declaration!$I$4="Japanese",Languages!$F728,IF(Declaration!$I$4="Portugese",Languages!$G728)))))))</f>
        <v>Garlic</v>
      </c>
      <c r="AV7" s="161" t="str">
        <f>IF(Declaration!$I$4="English",Languages!$A729,IF(Declaration!$I$4="French",Languages!$B729,IF(Declaration!$I$4="Spanish",Languages!$C729,IF(Declaration!$I$4="German",Languages!$D729,IF(Declaration!$I$4="Chinese",Languages!$E729,IF(Declaration!$I$4="Japanese",Languages!$F729,IF(Declaration!$I$4="Portugese",Languages!$G729)))))))</f>
        <v>Goats</v>
      </c>
      <c r="AW7" s="161" t="str">
        <f>IF(Declaration!$I$4="English",Languages!$A730,IF(Declaration!$I$4="French",Languages!$B730,IF(Declaration!$I$4="Spanish",Languages!$C730,IF(Declaration!$I$4="German",Languages!$D730,IF(Declaration!$I$4="Chinese",Languages!$E730,IF(Declaration!$I$4="Japanese",Languages!$F730,IF(Declaration!$I$4="Portugese",Languages!$G730)))))))</f>
        <v>Grapes</v>
      </c>
      <c r="AX7" s="161" t="str">
        <f>IF(Declaration!$I$4="English",Languages!$A731,IF(Declaration!$I$4="French",Languages!$B731,IF(Declaration!$I$4="Spanish",Languages!$C731,IF(Declaration!$I$4="German",Languages!$D731,IF(Declaration!$I$4="Chinese",Languages!$E731,IF(Declaration!$I$4="Japanese",Languages!$F731,IF(Declaration!$I$4="Portugese",Languages!$G731)))))))</f>
        <v>Hazelnuts</v>
      </c>
      <c r="AY7" s="161" t="str">
        <f>IF(Declaration!$I$4="English",Languages!$A732,IF(Declaration!$I$4="French",Languages!$B732,IF(Declaration!$I$4="Spanish",Languages!$C732,IF(Declaration!$I$4="German",Languages!$D732,IF(Declaration!$I$4="Chinese",Languages!$E732,IF(Declaration!$I$4="Japanese",Languages!$F732,IF(Declaration!$I$4="Portugese",Languages!$G732)))))))</f>
        <v>Hogs</v>
      </c>
      <c r="AZ7" s="161" t="str">
        <f>IF(Declaration!$I$4="English",Languages!$A733,IF(Declaration!$I$4="French",Languages!$B733,IF(Declaration!$I$4="Spanish",Languages!$C733,IF(Declaration!$I$4="German",Languages!$D733,IF(Declaration!$I$4="Chinese",Languages!$E733,IF(Declaration!$I$4="Japanese",Languages!$F733,IF(Declaration!$I$4="Portugese",Languages!$G733)))))))</f>
        <v>Khat</v>
      </c>
      <c r="BA7" s="161" t="str">
        <f>IF(Declaration!$I$4="English",Languages!$A734,IF(Declaration!$I$4="French",Languages!$B734,IF(Declaration!$I$4="Spanish",Languages!$C734,IF(Declaration!$I$4="German",Languages!$D734,IF(Declaration!$I$4="Chinese",Languages!$E734,IF(Declaration!$I$4="Japanese",Languages!$F734,IF(Declaration!$I$4="Portugese",Languages!$G734)))))))</f>
        <v>Khat/Miraa (stimulant plant)</v>
      </c>
      <c r="BB7" s="161" t="str">
        <f>IF(Declaration!$I$4="English",Languages!$A735,IF(Declaration!$I$4="French",Languages!$B735,IF(Declaration!$I$4="Spanish",Languages!$C735,IF(Declaration!$I$4="German",Languages!$D735,IF(Declaration!$I$4="Chinese",Languages!$E735,IF(Declaration!$I$4="Japanese",Languages!$F735,IF(Declaration!$I$4="Portugese",Languages!$G735)))))))</f>
        <v>Lettuce</v>
      </c>
      <c r="BC7" s="161" t="str">
        <f>IF(Declaration!$I$4="English",Languages!$A736,IF(Declaration!$I$4="French",Languages!$B736,IF(Declaration!$I$4="Spanish",Languages!$C736,IF(Declaration!$I$4="German",Languages!$D736,IF(Declaration!$I$4="Chinese",Languages!$E736,IF(Declaration!$I$4="Japanese",Languages!$F736,IF(Declaration!$I$4="Portugese",Languages!$G736)))))))</f>
        <v>Lobsters</v>
      </c>
      <c r="BD7" s="161" t="str">
        <f>IF(Declaration!$I$4="English",Languages!$A737,IF(Declaration!$I$4="French",Languages!$B737,IF(Declaration!$I$4="Spanish",Languages!$C737,IF(Declaration!$I$4="German",Languages!$D737,IF(Declaration!$I$4="Chinese",Languages!$E737,IF(Declaration!$I$4="Japanese",Languages!$F737,IF(Declaration!$I$4="Portugese",Languages!$G737)))))))</f>
        <v>Manioc/Cassava</v>
      </c>
      <c r="BE7" s="161" t="str">
        <f>IF(Declaration!$I$4="English",Languages!$A738,IF(Declaration!$I$4="French",Languages!$B738,IF(Declaration!$I$4="Spanish",Languages!$C738,IF(Declaration!$I$4="German",Languages!$D738,IF(Declaration!$I$4="Chinese",Languages!$E738,IF(Declaration!$I$4="Japanese",Languages!$F738,IF(Declaration!$I$4="Portugese",Languages!$G738)))))))</f>
        <v>Melons</v>
      </c>
      <c r="BF7" s="161" t="str">
        <f>IF(Declaration!$I$4="English",Languages!$A739,IF(Declaration!$I$4="French",Languages!$B739,IF(Declaration!$I$4="Spanish",Languages!$C739,IF(Declaration!$I$4="German",Languages!$D739,IF(Declaration!$I$4="Chinese",Languages!$E739,IF(Declaration!$I$4="Japanese",Languages!$F739,IF(Declaration!$I$4="Portugese",Languages!$G739)))))))</f>
        <v>Nile Perch (fish)</v>
      </c>
      <c r="BG7" s="161" t="e">
        <f>IF(Declaration!$I$4="English",Languages!#REF!,IF(Declaration!$I$4="French",Languages!#REF!,IF(Declaration!$I$4="Spanish",Languages!#REF!,IF(Declaration!$I$4="German",Languages!#REF!,IF(Declaration!$I$4="Chinese",Languages!#REF!,IF(Declaration!$I$4="Japanese",Languages!#REF!,IF(Declaration!$I$4="Portugese",Languages!#REF!)))))))</f>
        <v>#REF!</v>
      </c>
      <c r="BH7" s="161" t="str">
        <f>IF(Declaration!$I$4="English",Languages!$A741,IF(Declaration!$I$4="French",Languages!$B741,IF(Declaration!$I$4="Spanish",Languages!$C741,IF(Declaration!$I$4="German",Languages!$D741,IF(Declaration!$I$4="Chinese",Languages!$E741,IF(Declaration!$I$4="Japanese",Languages!$F741,IF(Declaration!$I$4="Portugese",Languages!$G741)))))))</f>
        <v>Olives</v>
      </c>
      <c r="BI7" s="161" t="str">
        <f>IF(Declaration!$I$4="English",Languages!$A742,IF(Declaration!$I$4="French",Languages!$B742,IF(Declaration!$I$4="Spanish",Languages!$C742,IF(Declaration!$I$4="German",Languages!$D742,IF(Declaration!$I$4="Chinese",Languages!$E742,IF(Declaration!$I$4="Japanese",Languages!$F742,IF(Declaration!$I$4="Portugese",Languages!$G742)))))))</f>
        <v>Onions</v>
      </c>
      <c r="BJ7" s="161" t="str">
        <f>IF(Declaration!$I$4="English",Languages!$A744,IF(Declaration!$I$4="French",Languages!$B744,IF(Declaration!$I$4="Spanish",Languages!$C744,IF(Declaration!$I$4="German",Languages!$D744,IF(Declaration!$I$4="Chinese",Languages!$E744,IF(Declaration!$I$4="Japanese",Languages!$F744,IF(Declaration!$I$4="Portugese",Languages!$G744)))))))</f>
        <v>Palm Thatch</v>
      </c>
      <c r="BK7" s="161" t="str">
        <f>IF(Declaration!$I$4="English",Languages!$A745,IF(Declaration!$I$4="French",Languages!$B745,IF(Declaration!$I$4="Spanish",Languages!$C745,IF(Declaration!$I$4="German",Languages!$D745,IF(Declaration!$I$4="Chinese",Languages!$E745,IF(Declaration!$I$4="Japanese",Languages!$F745,IF(Declaration!$I$4="Portugese",Languages!$G745)))))))</f>
        <v>Peanuts</v>
      </c>
      <c r="BL7" s="161" t="str">
        <f>IF(Declaration!$I$4="English",Languages!$A746,IF(Declaration!$I$4="French",Languages!$B746,IF(Declaration!$I$4="Spanish",Languages!$C746,IF(Declaration!$I$4="German",Languages!$D746,IF(Declaration!$I$4="Chinese",Languages!$E746,IF(Declaration!$I$4="Japanese",Languages!$F746,IF(Declaration!$I$4="Portugese",Languages!$G746)))))))</f>
        <v>Pepper</v>
      </c>
      <c r="BM7" s="161" t="str">
        <f>IF(Declaration!$I$4="English",Languages!$A747,IF(Declaration!$I$4="French",Languages!$B747,IF(Declaration!$I$4="Spanish",Languages!$C747,IF(Declaration!$I$4="German",Languages!$D747,IF(Declaration!$I$4="Chinese",Languages!$E747,IF(Declaration!$I$4="Japanese",Languages!$F747,IF(Declaration!$I$4="Portugese",Languages!$G747)))))))</f>
        <v>Peppers</v>
      </c>
      <c r="BN7" s="161" t="str">
        <f>IF(Declaration!$I$4="English",Languages!$A748,IF(Declaration!$I$4="French",Languages!$B748,IF(Declaration!$I$4="Spanish",Languages!$C748,IF(Declaration!$I$4="German",Languages!$D748,IF(Declaration!$I$4="Chinese",Languages!$E748,IF(Declaration!$I$4="Japanese",Languages!$F748,IF(Declaration!$I$4="Portugese",Languages!$G748)))))))</f>
        <v>Pineapples</v>
      </c>
      <c r="BO7" s="161" t="str">
        <f>IF(Declaration!$I$4="English",Languages!$A749,IF(Declaration!$I$4="French",Languages!$B749,IF(Declaration!$I$4="Spanish",Languages!$C749,IF(Declaration!$I$4="German",Languages!$D749,IF(Declaration!$I$4="Chinese",Languages!$E749,IF(Declaration!$I$4="Japanese",Languages!$F749,IF(Declaration!$I$4="Portugese",Languages!$G749)))))))</f>
        <v>Poppies</v>
      </c>
      <c r="BP7" s="161" t="str">
        <f>IF(Declaration!$I$4="English",Languages!$A750,IF(Declaration!$I$4="French",Languages!$B750,IF(Declaration!$I$4="Spanish",Languages!$C750,IF(Declaration!$I$4="German",Languages!$D750,IF(Declaration!$I$4="Chinese",Languages!$E750,IF(Declaration!$I$4="Japanese",Languages!$F750,IF(Declaration!$I$4="Portugese",Languages!$G750)))))))</f>
        <v>Potatoes</v>
      </c>
      <c r="BQ7" s="161" t="str">
        <f>IF(Declaration!$I$4="English",Languages!$A751,IF(Declaration!$I$4="French",Languages!$B751,IF(Declaration!$I$4="Spanish",Languages!$C751,IF(Declaration!$I$4="German",Languages!$D751,IF(Declaration!$I$4="Chinese",Languages!$E751,IF(Declaration!$I$4="Japanese",Languages!$F751,IF(Declaration!$I$4="Portugese",Languages!$G751)))))))</f>
        <v>Poultry</v>
      </c>
      <c r="BR7" s="161" t="str">
        <f>IF(Declaration!$I$4="English",Languages!$A752,IF(Declaration!$I$4="French",Languages!$B752,IF(Declaration!$I$4="Spanish",Languages!$C752,IF(Declaration!$I$4="German",Languages!$D752,IF(Declaration!$I$4="Chinese",Languages!$E752,IF(Declaration!$I$4="Japanese",Languages!$F752,IF(Declaration!$I$4="Portugese",Languages!$G752)))))))</f>
        <v>Pulses (legumes)</v>
      </c>
      <c r="BS7" s="161" t="str">
        <f>IF(Declaration!$I$4="English",Languages!$A756,IF(Declaration!$I$4="French",Languages!$B756,IF(Declaration!$I$4="Spanish",Languages!$C756,IF(Declaration!$I$4="German",Languages!$D756,IF(Declaration!$I$4="Chinese",Languages!$E756,IF(Declaration!$I$4="Japanese",Languages!$F756,IF(Declaration!$I$4="Portugese",Languages!$G756)))))))</f>
        <v>Rice</v>
      </c>
      <c r="BT7" s="161" t="str">
        <f>IF(Declaration!$I$4="English",Languages!$A757,IF(Declaration!$I$4="French",Languages!$B757,IF(Declaration!$I$4="Spanish",Languages!$C757,IF(Declaration!$I$4="German",Languages!$D757,IF(Declaration!$I$4="Chinese",Languages!$E757,IF(Declaration!$I$4="Japanese",Languages!$F757,IF(Declaration!$I$4="Portugese",Languages!$G757)))))))</f>
        <v>Rubber</v>
      </c>
      <c r="BU7" s="161" t="str">
        <f>IF(Declaration!$I$4="English",Languages!$A758,IF(Declaration!$I$4="French",Languages!$B758,IF(Declaration!$I$4="Spanish",Languages!$C758,IF(Declaration!$I$4="German",Languages!$D758,IF(Declaration!$I$4="Chinese",Languages!$E758,IF(Declaration!$I$4="Japanese",Languages!$F758,IF(Declaration!$I$4="Portugese",Languages!$G758)))))))</f>
        <v>Sesame</v>
      </c>
      <c r="BV7" s="161" t="str">
        <f>IF(Declaration!$I$4="English",Languages!$A759,IF(Declaration!$I$4="French",Languages!$B759,IF(Declaration!$I$4="Spanish",Languages!$C759,IF(Declaration!$I$4="German",Languages!$D759,IF(Declaration!$I$4="Chinese",Languages!$E759,IF(Declaration!$I$4="Japanese",Languages!$F759,IF(Declaration!$I$4="Portugese",Languages!$G759)))))))</f>
        <v>Sheep</v>
      </c>
      <c r="BW7" s="161" t="str">
        <f>IF(Declaration!$I$4="English",Languages!$A760,IF(Declaration!$I$4="French",Languages!$B760,IF(Declaration!$I$4="Spanish",Languages!$C760,IF(Declaration!$I$4="German",Languages!$D760,IF(Declaration!$I$4="Chinese",Languages!$E760,IF(Declaration!$I$4="Japanese",Languages!$F760,IF(Declaration!$I$4="Portugese",Languages!$G760)))))))</f>
        <v>Shellfish</v>
      </c>
      <c r="BX7" s="161" t="str">
        <f>IF(Declaration!$I$4="English",Languages!$A761,IF(Declaration!$I$4="French",Languages!$B761,IF(Declaration!$I$4="Spanish",Languages!$C761,IF(Declaration!$I$4="German",Languages!$D761,IF(Declaration!$I$4="Chinese",Languages!$E761,IF(Declaration!$I$4="Japanese",Languages!$F761,IF(Declaration!$I$4="Portugese",Languages!$G761)))))))</f>
        <v>Shrimp</v>
      </c>
      <c r="BY7" s="161" t="str">
        <f>IF(Declaration!$I$4="English",Languages!$A762,IF(Declaration!$I$4="French",Languages!$B762,IF(Declaration!$I$4="Spanish",Languages!$C762,IF(Declaration!$I$4="German",Languages!$D762,IF(Declaration!$I$4="Chinese",Languages!$E762,IF(Declaration!$I$4="Japanese",Languages!$F762,IF(Declaration!$I$4="Portugese",Languages!$G762)))))))</f>
        <v>Silk Cocoons</v>
      </c>
      <c r="BZ7" s="161" t="str">
        <f>IF(Declaration!$I$4="English",Languages!$A763,IF(Declaration!$I$4="French",Languages!$B763,IF(Declaration!$I$4="Spanish",Languages!$C763,IF(Declaration!$I$4="German",Languages!$D763,IF(Declaration!$I$4="Chinese",Languages!$E763,IF(Declaration!$I$4="Japanese",Languages!$F763,IF(Declaration!$I$4="Portugese",Languages!$G763)))))))</f>
        <v>Sisal</v>
      </c>
      <c r="CA7" s="161" t="str">
        <f>IF(Declaration!$I$4="English",Languages!$A764,IF(Declaration!$I$4="French",Languages!$B764,IF(Declaration!$I$4="Spanish",Languages!$C764,IF(Declaration!$I$4="German",Languages!$D764,IF(Declaration!$I$4="Chinese",Languages!$E764,IF(Declaration!$I$4="Japanese",Languages!$F764,IF(Declaration!$I$4="Portugese",Languages!$G764)))))))</f>
        <v>Strawberries</v>
      </c>
      <c r="CB7" s="161" t="str">
        <f>IF(Declaration!$I$4="English",Languages!$A765,IF(Declaration!$I$4="French",Languages!$B765,IF(Declaration!$I$4="Spanish",Languages!$C765,IF(Declaration!$I$4="German",Languages!$D765,IF(Declaration!$I$4="Chinese",Languages!$E765,IF(Declaration!$I$4="Japanese",Languages!$F765,IF(Declaration!$I$4="Portugese",Languages!$G765)))))))</f>
        <v>Sugar Beets</v>
      </c>
      <c r="CC7" s="161" t="str">
        <f>IF(Declaration!$I$4="English",Languages!$A766,IF(Declaration!$I$4="French",Languages!$B766,IF(Declaration!$I$4="Spanish",Languages!$C766,IF(Declaration!$I$4="German",Languages!$D766,IF(Declaration!$I$4="Chinese",Languages!$E766,IF(Declaration!$I$4="Japanese",Languages!$F766,IF(Declaration!$I$4="Portugese",Languages!$G766)))))))</f>
        <v>Sugarcane</v>
      </c>
      <c r="CD7" s="161" t="str">
        <f>IF(Declaration!$I$4="English",Languages!$A767,IF(Declaration!$I$4="French",Languages!$B767,IF(Declaration!$I$4="Spanish",Languages!$C767,IF(Declaration!$I$4="German",Languages!$D767,IF(Declaration!$I$4="Chinese",Languages!$E767,IF(Declaration!$I$4="Japanese",Languages!$F767,IF(Declaration!$I$4="Portugese",Languages!$G767)))))))</f>
        <v>Sunflowers</v>
      </c>
      <c r="CE7" s="161" t="str">
        <f>IF(Declaration!$I$4="English",Languages!$A768,IF(Declaration!$I$4="French",Languages!$B768,IF(Declaration!$I$4="Spanish",Languages!$C768,IF(Declaration!$I$4="German",Languages!$D768,IF(Declaration!$I$4="Chinese",Languages!$E768,IF(Declaration!$I$4="Japanese",Languages!$F768,IF(Declaration!$I$4="Portugese",Languages!$G768)))))))</f>
        <v>Sweet Potatoes</v>
      </c>
      <c r="CF7" s="161" t="str">
        <f>IF(Declaration!$I$4="English",Languages!$A769,IF(Declaration!$I$4="French",Languages!$B769,IF(Declaration!$I$4="Spanish",Languages!$C769,IF(Declaration!$I$4="German",Languages!$D769,IF(Declaration!$I$4="Chinese",Languages!$E769,IF(Declaration!$I$4="Japanese",Languages!$F769,IF(Declaration!$I$4="Portugese",Languages!$G769)))))))</f>
        <v>Tea</v>
      </c>
      <c r="CG7" s="161" t="str">
        <f>IF(Declaration!$I$4="English",Languages!$A770,IF(Declaration!$I$4="French",Languages!$B770,IF(Declaration!$I$4="Spanish",Languages!$C770,IF(Declaration!$I$4="German",Languages!$D770,IF(Declaration!$I$4="Chinese",Languages!$E770,IF(Declaration!$I$4="Japanese",Languages!$F770,IF(Declaration!$I$4="Portugese",Languages!$G770)))))))</f>
        <v>Teak</v>
      </c>
      <c r="CH7" s="161" t="str">
        <f>IF(Declaration!$I$4="English",Languages!$A771,IF(Declaration!$I$4="French",Languages!$B771,IF(Declaration!$I$4="Spanish",Languages!$C771,IF(Declaration!$I$4="German",Languages!$D771,IF(Declaration!$I$4="Chinese",Languages!$E771,IF(Declaration!$I$4="Japanese",Languages!$F771,IF(Declaration!$I$4="Portugese",Languages!$G771)))))))</f>
        <v>Tilapia (fish)</v>
      </c>
      <c r="CI7" s="161" t="str">
        <f>IF(Declaration!$I$4="English",Languages!$A772,IF(Declaration!$I$4="French",Languages!$B772,IF(Declaration!$I$4="Spanish",Languages!$C772,IF(Declaration!$I$4="German",Languages!$D772,IF(Declaration!$I$4="Chinese",Languages!$E772,IF(Declaration!$I$4="Japanese",Languages!$F772,IF(Declaration!$I$4="Portugese",Languages!$G772)))))))</f>
        <v>Timber</v>
      </c>
      <c r="CJ7" s="161" t="str">
        <f>IF(Declaration!$I$4="English",Languages!$A773,IF(Declaration!$I$4="French",Languages!$B773,IF(Declaration!$I$4="Spanish",Languages!$C773,IF(Declaration!$I$4="German",Languages!$D773,IF(Declaration!$I$4="Chinese",Languages!$E773,IF(Declaration!$I$4="Japanese",Languages!$F773,IF(Declaration!$I$4="Portugese",Languages!$G773)))))))</f>
        <v>Tobacco</v>
      </c>
      <c r="CK7" s="161" t="str">
        <f>IF(Declaration!$I$4="English",Languages!$A774,IF(Declaration!$I$4="French",Languages!$B774,IF(Declaration!$I$4="Spanish",Languages!$C774,IF(Declaration!$I$4="German",Languages!$D774,IF(Declaration!$I$4="Chinese",Languages!$E774,IF(Declaration!$I$4="Japanese",Languages!$F774,IF(Declaration!$I$4="Portugese",Languages!$G774)))))))</f>
        <v>Tomatoes</v>
      </c>
      <c r="CL7" s="161" t="str">
        <f>IF(Declaration!$I$4="English",Languages!$A775,IF(Declaration!$I$4="French",Languages!$B775,IF(Declaration!$I$4="Spanish",Languages!$C775,IF(Declaration!$I$4="German",Languages!$D775,IF(Declaration!$I$4="Chinese",Languages!$E775,IF(Declaration!$I$4="Japanese",Languages!$F775,IF(Declaration!$I$4="Portugese",Languages!$G775)))))))</f>
        <v>Vanilla</v>
      </c>
      <c r="CM7" s="161" t="str">
        <f>IF(Declaration!$I$4="English",Languages!$A776,IF(Declaration!$I$4="French",Languages!$B776,IF(Declaration!$I$4="Spanish",Languages!$C776,IF(Declaration!$I$4="German",Languages!$D776,IF(Declaration!$I$4="Chinese",Languages!$E776,IF(Declaration!$I$4="Japanese",Languages!$F776,IF(Declaration!$I$4="Portugese",Languages!$G776)))))))</f>
        <v>Wheat</v>
      </c>
      <c r="CN7" s="161" t="str">
        <f>IF(Declaration!$I$4="English",Languages!$A777,IF(Declaration!$I$4="French",Languages!$B777,IF(Declaration!$I$4="Spanish",Languages!$C777,IF(Declaration!$I$4="German",Languages!$D777,IF(Declaration!$I$4="Chinese",Languages!$E777,IF(Declaration!$I$4="Japanese",Languages!$F777,IF(Declaration!$I$4="Portugese",Languages!$G777)))))))</f>
        <v>Yerba Mate (stimulant plant)</v>
      </c>
      <c r="CO7" s="161" t="str">
        <f>IF(Declaration!$I$4="English",Languages!$A778,IF(Declaration!$I$4="French",Languages!$B778,IF(Declaration!$I$4="Spanish",Languages!$C778,IF(Declaration!$I$4="German",Languages!$D778,IF(Declaration!$I$4="Chinese",Languages!$E778,IF(Declaration!$I$4="Japanese",Languages!$F778,IF(Declaration!$I$4="Portugese",Languages!$G778)))))))</f>
        <v>Alcoholic Beverages</v>
      </c>
      <c r="CP7" s="161" t="str">
        <f>IF(Declaration!$I$4="English",Languages!$A780,IF(Declaration!$I$4="French",Languages!$B780,IF(Declaration!$I$4="Spanish",Languages!$C780,IF(Declaration!$I$4="German",Languages!$D780,IF(Declaration!$I$4="Chinese",Languages!$E780,IF(Declaration!$I$4="Japanese",Languages!$F780,IF(Declaration!$I$4="Portugese",Languages!$G780)))))))</f>
        <v>Artificial Flowers</v>
      </c>
      <c r="CQ7" s="161" t="str">
        <f>IF(Declaration!$I$4="English",Languages!$A781,IF(Declaration!$I$4="French",Languages!$B781,IF(Declaration!$I$4="Spanish",Languages!$C781,IF(Declaration!$I$4="German",Languages!$D781,IF(Declaration!$I$4="Chinese",Languages!$E781,IF(Declaration!$I$4="Japanese",Languages!$F781,IF(Declaration!$I$4="Portugese",Languages!$G781)))))))</f>
        <v>Baked Goods</v>
      </c>
      <c r="CR7" s="161" t="str">
        <f>IF(Declaration!$I$4="English",Languages!$A782,IF(Declaration!$I$4="French",Languages!$B782,IF(Declaration!$I$4="Spanish",Languages!$C782,IF(Declaration!$I$4="German",Languages!$D782,IF(Declaration!$I$4="Chinese",Languages!$E782,IF(Declaration!$I$4="Japanese",Languages!$F782,IF(Declaration!$I$4="Portugese",Languages!$G782)))))))</f>
        <v>Beef</v>
      </c>
      <c r="CS7" s="161" t="str">
        <f>IF(Declaration!$I$4="English",Languages!$A783,IF(Declaration!$I$4="French",Languages!$B783,IF(Declaration!$I$4="Spanish",Languages!$C783,IF(Declaration!$I$4="German",Languages!$D783,IF(Declaration!$I$4="Chinese",Languages!$E783,IF(Declaration!$I$4="Japanese",Languages!$F783,IF(Declaration!$I$4="Portugese",Languages!$G783)))))))</f>
        <v>Bidis (hand-rolled cigarettes)</v>
      </c>
      <c r="CT7" s="161" t="str">
        <f>IF(Declaration!$I$4="English",Languages!$A784,IF(Declaration!$I$4="French",Languages!$B784,IF(Declaration!$I$4="Spanish",Languages!$C784,IF(Declaration!$I$4="German",Languages!$D784,IF(Declaration!$I$4="Chinese",Languages!$E784,IF(Declaration!$I$4="Japanese",Languages!$F784,IF(Declaration!$I$4="Portugese",Languages!$G784)))))))</f>
        <v>Brassware</v>
      </c>
      <c r="CU7" s="161" t="str">
        <f>IF(Declaration!$I$4="English",Languages!$A785,IF(Declaration!$I$4="French",Languages!$B785,IF(Declaration!$I$4="Spanish",Languages!$C785,IF(Declaration!$I$4="German",Languages!$D785,IF(Declaration!$I$4="Chinese",Languages!$E785,IF(Declaration!$I$4="Japanese",Languages!$F785,IF(Declaration!$I$4="Portugese",Languages!$G785)))))))</f>
        <v>Bricks</v>
      </c>
      <c r="CV7" s="161" t="str">
        <f>IF(Declaration!$I$4="English",Languages!$A786,IF(Declaration!$I$4="French",Languages!$B786,IF(Declaration!$I$4="Spanish",Languages!$C786,IF(Declaration!$I$4="German",Languages!$D786,IF(Declaration!$I$4="Chinese",Languages!$E786,IF(Declaration!$I$4="Japanese",Languages!$F786,IF(Declaration!$I$4="Portugese",Languages!$G786)))))))</f>
        <v>Bricks (clay)</v>
      </c>
      <c r="CW7" s="161" t="str">
        <f>IF(Declaration!$I$4="English",Languages!$A787,IF(Declaration!$I$4="French",Languages!$B787,IF(Declaration!$I$4="Spanish",Languages!$C787,IF(Declaration!$I$4="German",Languages!$D787,IF(Declaration!$I$4="Chinese",Languages!$E787,IF(Declaration!$I$4="Japanese",Languages!$F787,IF(Declaration!$I$4="Portugese",Languages!$G787)))))))</f>
        <v>Carpets</v>
      </c>
      <c r="CX7" s="161" t="str">
        <f>IF(Declaration!$I$4="English",Languages!$A788,IF(Declaration!$I$4="French",Languages!$B788,IF(Declaration!$I$4="Spanish",Languages!$C788,IF(Declaration!$I$4="German",Languages!$D788,IF(Declaration!$I$4="Chinese",Languages!$E788,IF(Declaration!$I$4="Japanese",Languages!$F788,IF(Declaration!$I$4="Portugese",Languages!$G788)))))))</f>
        <v>Cement</v>
      </c>
      <c r="CY7" s="161" t="str">
        <f>IF(Declaration!$I$4="English",Languages!$A789,IF(Declaration!$I$4="French",Languages!$B789,IF(Declaration!$I$4="Spanish",Languages!$C789,IF(Declaration!$I$4="German",Languages!$D789,IF(Declaration!$I$4="Chinese",Languages!$E789,IF(Declaration!$I$4="Japanese",Languages!$F789,IF(Declaration!$I$4="Portugese",Languages!$G789)))))))</f>
        <v>Ceramics</v>
      </c>
      <c r="CZ7" s="161" t="str">
        <f>IF(Declaration!$I$4="English",Languages!$A790,IF(Declaration!$I$4="French",Languages!$B790,IF(Declaration!$I$4="Spanish",Languages!$C790,IF(Declaration!$I$4="German",Languages!$D790,IF(Declaration!$I$4="Chinese",Languages!$E790,IF(Declaration!$I$4="Japanese",Languages!$F790,IF(Declaration!$I$4="Portugese",Languages!$G790)))))))</f>
        <v>Christmas Decorations</v>
      </c>
      <c r="DA7" s="161" t="str">
        <f>IF(Declaration!$I$4="English",Languages!$A792,IF(Declaration!$I$4="French",Languages!$B792,IF(Declaration!$I$4="Spanish",Languages!$C792,IF(Declaration!$I$4="German",Languages!$D792,IF(Declaration!$I$4="Chinese",Languages!$E792,IF(Declaration!$I$4="Japanese",Languages!$F792,IF(Declaration!$I$4="Portugese",Languages!$G792)))))))</f>
        <v>Dried Fish</v>
      </c>
      <c r="DB7" s="161" t="str">
        <f>IF(Declaration!$I$4="English",Languages!$A793,IF(Declaration!$I$4="French",Languages!$B793,IF(Declaration!$I$4="Spanish",Languages!$C793,IF(Declaration!$I$4="German",Languages!$D793,IF(Declaration!$I$4="Chinese",Languages!$E793,IF(Declaration!$I$4="Japanese",Languages!$F793,IF(Declaration!$I$4="Portugese",Languages!$G793)))))))</f>
        <v>Electronics</v>
      </c>
      <c r="DC7" s="161" t="str">
        <f>IF(Declaration!$I$4="English",Languages!$A794,IF(Declaration!$I$4="French",Languages!$B794,IF(Declaration!$I$4="Spanish",Languages!$C794,IF(Declaration!$I$4="German",Languages!$D794,IF(Declaration!$I$4="Chinese",Languages!$E794,IF(Declaration!$I$4="Japanese",Languages!$F794,IF(Declaration!$I$4="Portugese",Languages!$G794)))))))</f>
        <v>Embellished Textiles</v>
      </c>
      <c r="DD7" s="161" t="str">
        <f>IF(Declaration!$I$4="English",Languages!$A795,IF(Declaration!$I$4="French",Languages!$B795,IF(Declaration!$I$4="Spanish",Languages!$C795,IF(Declaration!$I$4="German",Languages!$D795,IF(Declaration!$I$4="Chinese",Languages!$E795,IF(Declaration!$I$4="Japanese",Languages!$F795,IF(Declaration!$I$4="Portugese",Languages!$G795)))))))</f>
        <v>Fashion Accessories</v>
      </c>
      <c r="DE7" s="161" t="str">
        <f>IF(Declaration!$I$4="English",Languages!$A796,IF(Declaration!$I$4="French",Languages!$B796,IF(Declaration!$I$4="Spanish",Languages!$C796,IF(Declaration!$I$4="German",Languages!$D796,IF(Declaration!$I$4="Chinese",Languages!$E796,IF(Declaration!$I$4="Japanese",Languages!$F796,IF(Declaration!$I$4="Portugese",Languages!$G796)))))))</f>
        <v>Fireworks</v>
      </c>
      <c r="DF7" s="161" t="str">
        <f>IF(Declaration!$I$4="English",Languages!$A797,IF(Declaration!$I$4="French",Languages!$B797,IF(Declaration!$I$4="Spanish",Languages!$C797,IF(Declaration!$I$4="German",Languages!$D797,IF(Declaration!$I$4="Chinese",Languages!$E797,IF(Declaration!$I$4="Japanese",Languages!$F797,IF(Declaration!$I$4="Portugese",Languages!$G797)))))))</f>
        <v>Footwear</v>
      </c>
      <c r="DG7" s="161" t="str">
        <f>IF(Declaration!$I$4="English",Languages!$A798,IF(Declaration!$I$4="French",Languages!$B798,IF(Declaration!$I$4="Spanish",Languages!$C798,IF(Declaration!$I$4="German",Languages!$D798,IF(Declaration!$I$4="Chinese",Languages!$E798,IF(Declaration!$I$4="Japanese",Languages!$F798,IF(Declaration!$I$4="Portugese",Languages!$G798)))))))</f>
        <v>Footwear (sandals)</v>
      </c>
      <c r="DH7" s="161" t="str">
        <f>IF(Declaration!$I$4="English",Languages!$A799,IF(Declaration!$I$4="French",Languages!$B799,IF(Declaration!$I$4="Spanish",Languages!$C799,IF(Declaration!$I$4="German",Languages!$D799,IF(Declaration!$I$4="Chinese",Languages!$E799,IF(Declaration!$I$4="Japanese",Languages!$F799,IF(Declaration!$I$4="Portugese",Languages!$G799)))))))</f>
        <v>Furniture</v>
      </c>
      <c r="DI7" s="161" t="str">
        <f>IF(Declaration!$I$4="English",Languages!$A800,IF(Declaration!$I$4="French",Languages!$B800,IF(Declaration!$I$4="Spanish",Languages!$C800,IF(Declaration!$I$4="German",Languages!$D800,IF(Declaration!$I$4="Chinese",Languages!$E800,IF(Declaration!$I$4="Japanese",Languages!$F800,IF(Declaration!$I$4="Portugese",Languages!$G800)))))))</f>
        <v>Furniture (steel)</v>
      </c>
      <c r="DJ7" s="161" t="str">
        <f>IF(Declaration!$I$4="English",Languages!$A801,IF(Declaration!$I$4="French",Languages!$B801,IF(Declaration!$I$4="Spanish",Languages!$C801,IF(Declaration!$I$4="German",Languages!$D801,IF(Declaration!$I$4="Chinese",Languages!$E801,IF(Declaration!$I$4="Japanese",Languages!$F801,IF(Declaration!$I$4="Portugese",Languages!$G801)))))))</f>
        <v>Garments</v>
      </c>
      <c r="DK7" s="161" t="str">
        <f>IF(Declaration!$I$4="English",Languages!$A802,IF(Declaration!$I$4="French",Languages!$B802,IF(Declaration!$I$4="Spanish",Languages!$C802,IF(Declaration!$I$4="German",Languages!$D802,IF(Declaration!$I$4="Chinese",Languages!$E802,IF(Declaration!$I$4="Japanese",Languages!$F802,IF(Declaration!$I$4="Portugese",Languages!$G802)))))))</f>
        <v>Glass</v>
      </c>
      <c r="DL7" s="161" t="str">
        <f>IF(Declaration!$I$4="English",Languages!$A803,IF(Declaration!$I$4="French",Languages!$B803,IF(Declaration!$I$4="Spanish",Languages!$C803,IF(Declaration!$I$4="German",Languages!$D803,IF(Declaration!$I$4="Chinese",Languages!$E803,IF(Declaration!$I$4="Japanese",Languages!$F803,IF(Declaration!$I$4="Portugese",Languages!$G803)))))))</f>
        <v>Glass Bangles</v>
      </c>
      <c r="DM7" s="161" t="str">
        <f>IF(Declaration!$I$4="English",Languages!$A804,IF(Declaration!$I$4="French",Languages!$B804,IF(Declaration!$I$4="Spanish",Languages!$C804,IF(Declaration!$I$4="German",Languages!$D804,IF(Declaration!$I$4="Chinese",Languages!$E804,IF(Declaration!$I$4="Japanese",Languages!$F804,IF(Declaration!$I$4="Portugese",Languages!$G804)))))))</f>
        <v>Gloves</v>
      </c>
      <c r="DN7" s="161" t="str">
        <f>IF(Declaration!$I$4="English",Languages!$A805,IF(Declaration!$I$4="French",Languages!$B805,IF(Declaration!$I$4="Spanish",Languages!$C805,IF(Declaration!$I$4="German",Languages!$D805,IF(Declaration!$I$4="Chinese",Languages!$E805,IF(Declaration!$I$4="Japanese",Languages!$F805,IF(Declaration!$I$4="Portugese",Languages!$G805)))))))</f>
        <v>Hair Products</v>
      </c>
      <c r="DO7" s="161" t="str">
        <f>IF(Declaration!$I$4="English",Languages!$A806,IF(Declaration!$I$4="French",Languages!$B806,IF(Declaration!$I$4="Spanish",Languages!$C806,IF(Declaration!$I$4="German",Languages!$D806,IF(Declaration!$I$4="Chinese",Languages!$E806,IF(Declaration!$I$4="Japanese",Languages!$F806,IF(Declaration!$I$4="Portugese",Languages!$G806)))))))</f>
        <v>Incense (agarbatti)</v>
      </c>
      <c r="DP7" s="161" t="str">
        <f>IF(Declaration!$I$4="English",Languages!$A808,IF(Declaration!$I$4="French",Languages!$B808,IF(Declaration!$I$4="Spanish",Languages!$C808,IF(Declaration!$I$4="German",Languages!$D808,IF(Declaration!$I$4="Chinese",Languages!$E808,IF(Declaration!$I$4="Japanese",Languages!$F808,IF(Declaration!$I$4="Portugese",Languages!$G808)))))))</f>
        <v>Leather</v>
      </c>
      <c r="DQ7" s="161" t="e">
        <f>IF(Declaration!$I$4="English",Languages!#REF!,IF(Declaration!$I$4="French",Languages!#REF!,IF(Declaration!$I$4="Spanish",Languages!#REF!,IF(Declaration!$I$4="German",Languages!#REF!,IF(Declaration!$I$4="Chinese",Languages!#REF!,IF(Declaration!$I$4="Japanese",Languages!#REF!,IF(Declaration!$I$4="Portugese",Languages!#REF!)))))))</f>
        <v>#REF!</v>
      </c>
      <c r="DR7" s="161" t="str">
        <f>IF(Declaration!$I$4="English",Languages!$A809,IF(Declaration!$I$4="French",Languages!$B809,IF(Declaration!$I$4="Spanish",Languages!$C809,IF(Declaration!$I$4="German",Languages!$D809,IF(Declaration!$I$4="Chinese",Languages!$E809,IF(Declaration!$I$4="Japanese",Languages!$F809,IF(Declaration!$I$4="Portugese",Languages!$G809)))))))</f>
        <v>Leather Goods/Accessories</v>
      </c>
      <c r="DS7" s="161" t="str">
        <f>IF(Declaration!$I$4="English",Languages!$A811,IF(Declaration!$I$4="French",Languages!$B811,IF(Declaration!$I$4="Spanish",Languages!$C811,IF(Declaration!$I$4="German",Languages!$D811,IF(Declaration!$I$4="Chinese",Languages!$E811,IF(Declaration!$I$4="Japanese",Languages!$F811,IF(Declaration!$I$4="Portugese",Languages!$G811)))))))</f>
        <v>Locks</v>
      </c>
      <c r="DT7" s="161" t="str">
        <f>IF(Declaration!$I$4="English",Languages!$A812,IF(Declaration!$I$4="French",Languages!$B812,IF(Declaration!$I$4="Spanish",Languages!$C812,IF(Declaration!$I$4="German",Languages!$D812,IF(Declaration!$I$4="Chinese",Languages!$E812,IF(Declaration!$I$4="Japanese",Languages!$F812,IF(Declaration!$I$4="Portugese",Languages!$G812)))))))</f>
        <v>Matches</v>
      </c>
      <c r="DU7" s="161" t="str">
        <f>IF(Declaration!$I$4="English",Languages!$A813,IF(Declaration!$I$4="French",Languages!$B813,IF(Declaration!$I$4="Spanish",Languages!$C813,IF(Declaration!$I$4="German",Languages!$D813,IF(Declaration!$I$4="Chinese",Languages!$E813,IF(Declaration!$I$4="Japanese",Languages!$F813,IF(Declaration!$I$4="Portugese",Languages!$G813)))))))</f>
        <v>Meat</v>
      </c>
      <c r="DV7" s="161" t="str">
        <f>IF(Declaration!$I$4="English",Languages!$A814,IF(Declaration!$I$4="French",Languages!$B814,IF(Declaration!$I$4="Spanish",Languages!$C814,IF(Declaration!$I$4="German",Languages!$D814,IF(Declaration!$I$4="Chinese",Languages!$E814,IF(Declaration!$I$4="Japanese",Languages!$F814,IF(Declaration!$I$4="Portugese",Languages!$G814)))))))</f>
        <v>Nails</v>
      </c>
      <c r="DW7" s="161" t="str">
        <f>IF(Declaration!$I$4="English",Languages!$A817,IF(Declaration!$I$4="French",Languages!$B817,IF(Declaration!$I$4="Spanish",Languages!$C817,IF(Declaration!$I$4="German",Languages!$D817,IF(Declaration!$I$4="Chinese",Languages!$E817,IF(Declaration!$I$4="Japanese",Languages!$F817,IF(Declaration!$I$4="Portugese",Languages!$G817)))))))</f>
        <v>Polysilicon</v>
      </c>
      <c r="DX7" s="161" t="str">
        <f>IF(Declaration!$I$4="English",Languages!$A819,IF(Declaration!$I$4="French",Languages!$B819,IF(Declaration!$I$4="Spanish",Languages!$C819,IF(Declaration!$I$4="German",Languages!$D819,IF(Declaration!$I$4="Chinese",Languages!$E819,IF(Declaration!$I$4="Japanese",Languages!$F819,IF(Declaration!$I$4="Portugese",Languages!$G819)))))))</f>
        <v>Pyrotechnics</v>
      </c>
      <c r="DY7" s="161" t="str">
        <f>IF(Declaration!$I$4="English",Languages!$A820,IF(Declaration!$I$4="French",Languages!$B820,IF(Declaration!$I$4="Spanish",Languages!$C820,IF(Declaration!$I$4="German",Languages!$D820,IF(Declaration!$I$4="Chinese",Languages!$E820,IF(Declaration!$I$4="Japanese",Languages!$F820,IF(Declaration!$I$4="Portugese",Languages!$G820)))))))</f>
        <v>Rubber Gloves</v>
      </c>
      <c r="DZ7" s="161" t="str">
        <f>IF(Declaration!$I$4="English",Languages!$A821,IF(Declaration!$I$4="French",Languages!$B821,IF(Declaration!$I$4="Spanish",Languages!$C821,IF(Declaration!$I$4="German",Languages!$D821,IF(Declaration!$I$4="Chinese",Languages!$E821,IF(Declaration!$I$4="Japanese",Languages!$F821,IF(Declaration!$I$4="Portugese",Languages!$G821)))))))</f>
        <v>Silk Fabric</v>
      </c>
      <c r="EA7" s="161" t="str">
        <f>IF(Declaration!$I$4="English",Languages!$A822,IF(Declaration!$I$4="French",Languages!$B822,IF(Declaration!$I$4="Spanish",Languages!$C822,IF(Declaration!$I$4="German",Languages!$D822,IF(Declaration!$I$4="Chinese",Languages!$E822,IF(Declaration!$I$4="Japanese",Languages!$F822,IF(Declaration!$I$4="Portugese",Languages!$G822)))))))</f>
        <v>Silk Thread</v>
      </c>
      <c r="EB7" s="161" t="str">
        <f>IF(Declaration!$I$4="English",Languages!$A823,IF(Declaration!$I$4="French",Languages!$B823,IF(Declaration!$I$4="Spanish",Languages!$C823,IF(Declaration!$I$4="German",Languages!$D823,IF(Declaration!$I$4="Chinese",Languages!$E823,IF(Declaration!$I$4="Japanese",Languages!$F823,IF(Declaration!$I$4="Portugese",Languages!$G823)))))))</f>
        <v>Soap</v>
      </c>
      <c r="EC7" s="161" t="str">
        <f>IF(Declaration!$I$4="English",Languages!$A824,IF(Declaration!$I$4="French",Languages!$B824,IF(Declaration!$I$4="Spanish",Languages!$C824,IF(Declaration!$I$4="German",Languages!$D824,IF(Declaration!$I$4="Chinese",Languages!$E824,IF(Declaration!$I$4="Japanese",Languages!$F824,IF(Declaration!$I$4="Portugese",Languages!$G824)))))))</f>
        <v>Soccer Balls</v>
      </c>
      <c r="ED7" s="161" t="str">
        <f>IF(Declaration!$I$4="English",Languages!$A828,IF(Declaration!$I$4="French",Languages!$B828,IF(Declaration!$I$4="Spanish",Languages!$C828,IF(Declaration!$I$4="German",Languages!$D828,IF(Declaration!$I$4="Chinese",Languages!$E828,IF(Declaration!$I$4="Japanese",Languages!$F828,IF(Declaration!$I$4="Portugese",Languages!$G828)))))))</f>
        <v>Surgical Instruments</v>
      </c>
      <c r="EE7" s="161" t="str">
        <f>IF(Declaration!$I$4="English",Languages!$A829,IF(Declaration!$I$4="French",Languages!$B829,IF(Declaration!$I$4="Spanish",Languages!$C829,IF(Declaration!$I$4="German",Languages!$D829,IF(Declaration!$I$4="Chinese",Languages!$E829,IF(Declaration!$I$4="Japanese",Languages!$F829,IF(Declaration!$I$4="Portugese",Languages!$G829)))))))</f>
        <v>Textiles</v>
      </c>
      <c r="EF7" s="161" t="str">
        <f>IF(Declaration!$I$4="English",Languages!$A830,IF(Declaration!$I$4="French",Languages!$B830,IF(Declaration!$I$4="Spanish",Languages!$C830,IF(Declaration!$I$4="German",Languages!$D830,IF(Declaration!$I$4="Chinese",Languages!$E830,IF(Declaration!$I$4="Japanese",Languages!$F830,IF(Declaration!$I$4="Portugese",Languages!$G830)))))))</f>
        <v>Textiles (hand-woven)</v>
      </c>
      <c r="EG7" s="161" t="str">
        <f>IF(Declaration!$I$4="English",Languages!$A831,IF(Declaration!$I$4="French",Languages!$B831,IF(Declaration!$I$4="Spanish",Languages!$C831,IF(Declaration!$I$4="German",Languages!$D831,IF(Declaration!$I$4="Chinese",Languages!$E831,IF(Declaration!$I$4="Japanese",Languages!$F831,IF(Declaration!$I$4="Portugese",Languages!$G831)))))))</f>
        <v>Textiles (jute)</v>
      </c>
      <c r="EH7" s="161" t="str">
        <f>IF(Declaration!$I$4="English",Languages!$A833,IF(Declaration!$I$4="French",Languages!$B833,IF(Declaration!$I$4="Spanish",Languages!$C833,IF(Declaration!$I$4="German",Languages!$D833,IF(Declaration!$I$4="Chinese",Languages!$E833,IF(Declaration!$I$4="Japanese",Languages!$F833,IF(Declaration!$I$4="Portugese",Languages!$G833)))))))</f>
        <v>Thread/Yarn</v>
      </c>
      <c r="EI7" s="161" t="str">
        <f>IF(Declaration!$I$4="English",Languages!$A834,IF(Declaration!$I$4="French",Languages!$B834,IF(Declaration!$I$4="Spanish",Languages!$C834,IF(Declaration!$I$4="German",Languages!$D834,IF(Declaration!$I$4="Chinese",Languages!$E834,IF(Declaration!$I$4="Japanese",Languages!$F834,IF(Declaration!$I$4="Portugese",Languages!$G834)))))))</f>
        <v>Tomato Products</v>
      </c>
      <c r="EJ7" s="161" t="str">
        <f>IF(Declaration!$I$4="English",Languages!$A835,IF(Declaration!$I$4="French",Languages!$B835,IF(Declaration!$I$4="Spanish",Languages!$C835,IF(Declaration!$I$4="German",Languages!$D835,IF(Declaration!$I$4="Chinese",Languages!$E835,IF(Declaration!$I$4="Japanese",Languages!$F835,IF(Declaration!$I$4="Portugese",Languages!$G835)))))))</f>
        <v>Toys</v>
      </c>
      <c r="EK7" s="161" t="str">
        <f>IF(Declaration!$I$4="English",Languages!$A837,IF(Declaration!$I$4="French",Languages!$B837,IF(Declaration!$I$4="Spanish",Languages!$C837,IF(Declaration!$I$4="German",Languages!$D837,IF(Declaration!$I$4="Chinese",Languages!$E837,IF(Declaration!$I$4="Japanese",Languages!$F837,IF(Declaration!$I$4="Portugese",Languages!$G837)))))))</f>
        <v>Amber</v>
      </c>
      <c r="EL7" s="161" t="str">
        <f>IF(Declaration!$I$4="English",Languages!$A838,IF(Declaration!$I$4="French",Languages!$B838,IF(Declaration!$I$4="Spanish",Languages!$C838,IF(Declaration!$I$4="German",Languages!$D838,IF(Declaration!$I$4="Chinese",Languages!$E838,IF(Declaration!$I$4="Japanese",Languages!$F838,IF(Declaration!$I$4="Portugese",Languages!$G838)))))))</f>
        <v>Coal</v>
      </c>
      <c r="EM7" s="161" t="str">
        <f>IF(Declaration!$I$4="English",Languages!$A839,IF(Declaration!$I$4="French",Languages!$B839,IF(Declaration!$I$4="Spanish",Languages!$C839,IF(Declaration!$I$4="German",Languages!$D839,IF(Declaration!$I$4="Chinese",Languages!$E839,IF(Declaration!$I$4="Japanese",Languages!$F839,IF(Declaration!$I$4="Portugese",Languages!$G839)))))))</f>
        <v>Cobalt ore (heterogenite)</v>
      </c>
      <c r="EN7" s="161" t="str">
        <f>IF(Declaration!$I$4="English",Languages!$A840,IF(Declaration!$I$4="French",Languages!$B840,IF(Declaration!$I$4="Spanish",Languages!$C840,IF(Declaration!$I$4="German",Languages!$D840,IF(Declaration!$I$4="Chinese",Languages!$E840,IF(Declaration!$I$4="Japanese",Languages!$F840,IF(Declaration!$I$4="Portugese",Languages!$G840)))))))</f>
        <v>Copper</v>
      </c>
      <c r="EO7" s="161" t="str">
        <f>IF(Declaration!$I$4="English",Languages!$A841,IF(Declaration!$I$4="French",Languages!$B841,IF(Declaration!$I$4="Spanish",Languages!$C841,IF(Declaration!$I$4="German",Languages!$D841,IF(Declaration!$I$4="Chinese",Languages!$E841,IF(Declaration!$I$4="Japanese",Languages!$F841,IF(Declaration!$I$4="Portugese",Languages!$G841)))))))</f>
        <v>Diamonds</v>
      </c>
      <c r="EP7" s="161" t="str">
        <f>IF(Declaration!$I$4="English",Languages!$A842,IF(Declaration!$I$4="French",Languages!$B842,IF(Declaration!$I$4="Spanish",Languages!$C842,IF(Declaration!$I$4="German",Languages!$D842,IF(Declaration!$I$4="Chinese",Languages!$E842,IF(Declaration!$I$4="Japanese",Languages!$F842,IF(Declaration!$I$4="Portugese",Languages!$G842)))))))</f>
        <v>Emeralds</v>
      </c>
      <c r="EQ7" s="161" t="str">
        <f>IF(Declaration!$I$4="English",Languages!$A843,IF(Declaration!$I$4="French",Languages!$B843,IF(Declaration!$I$4="Spanish",Languages!$C843,IF(Declaration!$I$4="German",Languages!$D843,IF(Declaration!$I$4="Chinese",Languages!$E843,IF(Declaration!$I$4="Japanese",Languages!$F843,IF(Declaration!$I$4="Portugese",Languages!$G843)))))))</f>
        <v>Fluorspar (mineral)</v>
      </c>
      <c r="ER7" s="161" t="str">
        <f>IF(Declaration!$I$4="English",Languages!$A844,IF(Declaration!$I$4="French",Languages!$B844,IF(Declaration!$I$4="Spanish",Languages!$C844,IF(Declaration!$I$4="German",Languages!$D844,IF(Declaration!$I$4="Chinese",Languages!$E844,IF(Declaration!$I$4="Japanese",Languages!$F844,IF(Declaration!$I$4="Portugese",Languages!$G844)))))))</f>
        <v>Gems</v>
      </c>
      <c r="ES7" s="161" t="str">
        <f>IF(Declaration!$I$4="English",Languages!$A845,IF(Declaration!$I$4="French",Languages!$B845,IF(Declaration!$I$4="Spanish",Languages!$C845,IF(Declaration!$I$4="German",Languages!$D845,IF(Declaration!$I$4="Chinese",Languages!$E845,IF(Declaration!$I$4="Japanese",Languages!$F845,IF(Declaration!$I$4="Portugese",Languages!$G845)))))))</f>
        <v>Gold</v>
      </c>
      <c r="ET7" s="161" t="str">
        <f>IF(Declaration!$I$4="English",Languages!$A846,IF(Declaration!$I$4="French",Languages!$B846,IF(Declaration!$I$4="Spanish",Languages!$C846,IF(Declaration!$I$4="German",Languages!$D846,IF(Declaration!$I$4="Chinese",Languages!$E846,IF(Declaration!$I$4="Japanese",Languages!$F846,IF(Declaration!$I$4="Portugese",Languages!$G846)))))))</f>
        <v>Granite</v>
      </c>
      <c r="EU7" s="161" t="str">
        <f>IF(Declaration!$I$4="English",Languages!$A847,IF(Declaration!$I$4="French",Languages!$B847,IF(Declaration!$I$4="Spanish",Languages!$C847,IF(Declaration!$I$4="German",Languages!$D847,IF(Declaration!$I$4="Chinese",Languages!$E847,IF(Declaration!$I$4="Japanese",Languages!$F847,IF(Declaration!$I$4="Portugese",Languages!$G847)))))))</f>
        <v>Granite (crushed)</v>
      </c>
      <c r="EV7" s="161" t="str">
        <f>IF(Declaration!$I$4="English",Languages!$A848,IF(Declaration!$I$4="French",Languages!$B848,IF(Declaration!$I$4="Spanish",Languages!$C848,IF(Declaration!$I$4="German",Languages!$D848,IF(Declaration!$I$4="Chinese",Languages!$E848,IF(Declaration!$I$4="Japanese",Languages!$F848,IF(Declaration!$I$4="Portugese",Languages!$G848)))))))</f>
        <v>Gravel (crushed stones)</v>
      </c>
      <c r="EW7" s="161" t="str">
        <f>IF(Declaration!$I$4="English",Languages!$A849,IF(Declaration!$I$4="French",Languages!$B849,IF(Declaration!$I$4="Spanish",Languages!$C849,IF(Declaration!$I$4="German",Languages!$D849,IF(Declaration!$I$4="Chinese",Languages!$E849,IF(Declaration!$I$4="Japanese",Languages!$F849,IF(Declaration!$I$4="Portugese",Languages!$G849)))))))</f>
        <v>Gypsum (mineral)</v>
      </c>
      <c r="EX7" s="161" t="str">
        <f>IF(Declaration!$I$4="English",Languages!$A850,IF(Declaration!$I$4="French",Languages!$B850,IF(Declaration!$I$4="Spanish",Languages!$C850,IF(Declaration!$I$4="German",Languages!$D850,IF(Declaration!$I$4="Chinese",Languages!$E850,IF(Declaration!$I$4="Japanese",Languages!$F850,IF(Declaration!$I$4="Portugese",Languages!$G850)))))))</f>
        <v>Iron</v>
      </c>
      <c r="EY7" s="161" t="str">
        <f>IF(Declaration!$I$4="English",Languages!$A851,IF(Declaration!$I$4="French",Languages!$B851,IF(Declaration!$I$4="Spanish",Languages!$C851,IF(Declaration!$I$4="German",Languages!$D851,IF(Declaration!$I$4="Chinese",Languages!$E851,IF(Declaration!$I$4="Japanese",Languages!$F851,IF(Declaration!$I$4="Portugese",Languages!$G851)))))))</f>
        <v>Jade</v>
      </c>
      <c r="EZ7" s="161" t="str">
        <f>IF(Declaration!$I$4="English",Languages!$A852,IF(Declaration!$I$4="French",Languages!$B852,IF(Declaration!$I$4="Spanish",Languages!$C852,IF(Declaration!$I$4="German",Languages!$D852,IF(Declaration!$I$4="Chinese",Languages!$E852,IF(Declaration!$I$4="Japanese",Languages!$F852,IF(Declaration!$I$4="Portugese",Languages!$G852)))))))</f>
        <v>Mica</v>
      </c>
      <c r="FA7" s="161" t="str">
        <f>IF(Declaration!$I$4="English",Languages!$A853,IF(Declaration!$I$4="French",Languages!$B853,IF(Declaration!$I$4="Spanish",Languages!$C853,IF(Declaration!$I$4="German",Languages!$D853,IF(Declaration!$I$4="Chinese",Languages!$E853,IF(Declaration!$I$4="Japanese",Languages!$F853,IF(Declaration!$I$4="Portugese",Languages!$G853)))))))</f>
        <v>Rubies</v>
      </c>
      <c r="FB7" s="161" t="str">
        <f>IF(Declaration!$I$4="English",Languages!$A854,IF(Declaration!$I$4="French",Languages!$B854,IF(Declaration!$I$4="Spanish",Languages!$C854,IF(Declaration!$I$4="German",Languages!$D854,IF(Declaration!$I$4="Chinese",Languages!$E854,IF(Declaration!$I$4="Japanese",Languages!$F854,IF(Declaration!$I$4="Portugese",Languages!$G854)))))))</f>
        <v>Salt</v>
      </c>
      <c r="FC7" s="161" t="str">
        <f>IF(Declaration!$I$4="English",Languages!$A855,IF(Declaration!$I$4="French",Languages!$B855,IF(Declaration!$I$4="Spanish",Languages!$C855,IF(Declaration!$I$4="German",Languages!$D855,IF(Declaration!$I$4="Chinese",Languages!$E855,IF(Declaration!$I$4="Japanese",Languages!$F855,IF(Declaration!$I$4="Portugese",Languages!$G855)))))))</f>
        <v>Sand</v>
      </c>
      <c r="FD7" s="161" t="str">
        <f>IF(Declaration!$I$4="English",Languages!$A856,IF(Declaration!$I$4="French",Languages!$B856,IF(Declaration!$I$4="Spanish",Languages!$C856,IF(Declaration!$I$4="German",Languages!$D856,IF(Declaration!$I$4="Chinese",Languages!$E856,IF(Declaration!$I$4="Japanese",Languages!$F856,IF(Declaration!$I$4="Portugese",Languages!$G856)))))))</f>
        <v>Sandstone</v>
      </c>
      <c r="FE7" s="161" t="str">
        <f>IF(Declaration!$I$4="English",Languages!$A857,IF(Declaration!$I$4="French",Languages!$B857,IF(Declaration!$I$4="Spanish",Languages!$C857,IF(Declaration!$I$4="German",Languages!$D857,IF(Declaration!$I$4="Chinese",Languages!$E857,IF(Declaration!$I$4="Japanese",Languages!$F857,IF(Declaration!$I$4="Portugese",Languages!$G857)))))))</f>
        <v>Sapphires</v>
      </c>
      <c r="FF7" s="161" t="str">
        <f>IF(Declaration!$I$4="English",Languages!$A858,IF(Declaration!$I$4="French",Languages!$B858,IF(Declaration!$I$4="Spanish",Languages!$C858,IF(Declaration!$I$4="German",Languages!$D858,IF(Declaration!$I$4="Chinese",Languages!$E858,IF(Declaration!$I$4="Japanese",Languages!$F858,IF(Declaration!$I$4="Portugese",Languages!$G858)))))))</f>
        <v>Silver</v>
      </c>
      <c r="FG7" s="161" t="str">
        <f>IF(Declaration!$I$4="English",Languages!$A859,IF(Declaration!$I$4="French",Languages!$B859,IF(Declaration!$I$4="Spanish",Languages!$C859,IF(Declaration!$I$4="German",Languages!$D859,IF(Declaration!$I$4="Chinese",Languages!$E859,IF(Declaration!$I$4="Japanese",Languages!$F859,IF(Declaration!$I$4="Portugese",Languages!$G859)))))))</f>
        <v>Stones</v>
      </c>
      <c r="FH7" s="161" t="str">
        <f>IF(Declaration!$I$4="English",Languages!$A860,IF(Declaration!$I$4="French",Languages!$B860,IF(Declaration!$I$4="Spanish",Languages!$C860,IF(Declaration!$I$4="German",Languages!$D860,IF(Declaration!$I$4="Chinese",Languages!$E860,IF(Declaration!$I$4="Japanese",Languages!$F860,IF(Declaration!$I$4="Portugese",Languages!$G860)))))))</f>
        <v>Stones (limestone)</v>
      </c>
      <c r="FI7" s="161" t="str">
        <f>IF(Declaration!$I$4="English",Languages!$A861,IF(Declaration!$I$4="French",Languages!$B861,IF(Declaration!$I$4="Spanish",Languages!$C861,IF(Declaration!$I$4="German",Languages!$D861,IF(Declaration!$I$4="Chinese",Languages!$E861,IF(Declaration!$I$4="Japanese",Languages!$F861,IF(Declaration!$I$4="Portugese",Languages!$G861)))))))</f>
        <v>Stones (pumice)</v>
      </c>
      <c r="FJ7" s="161" t="str">
        <f>IF(Declaration!$I$4="English",Languages!$A862,IF(Declaration!$I$4="French",Languages!$B862,IF(Declaration!$I$4="Spanish",Languages!$C862,IF(Declaration!$I$4="German",Languages!$D862,IF(Declaration!$I$4="Chinese",Languages!$E862,IF(Declaration!$I$4="Japanese",Languages!$F862,IF(Declaration!$I$4="Portugese",Languages!$G862)))))))</f>
        <v>Tantalum ore (coltan)</v>
      </c>
      <c r="FK7" s="161" t="str">
        <f>IF(Declaration!$I$4="English",Languages!$A863,IF(Declaration!$I$4="French",Languages!$B863,IF(Declaration!$I$4="Spanish",Languages!$C863,IF(Declaration!$I$4="German",Languages!$D863,IF(Declaration!$I$4="Chinese",Languages!$E863,IF(Declaration!$I$4="Japanese",Languages!$F863,IF(Declaration!$I$4="Portugese",Languages!$G863)))))))</f>
        <v>Tanzanite (gems)</v>
      </c>
      <c r="FL7" s="161" t="str">
        <f>IF(Declaration!$I$4="English",Languages!$A864,IF(Declaration!$I$4="French",Languages!$B864,IF(Declaration!$I$4="Spanish",Languages!$C864,IF(Declaration!$I$4="German",Languages!$D864,IF(Declaration!$I$4="Chinese",Languages!$E864,IF(Declaration!$I$4="Japanese",Languages!$F864,IF(Declaration!$I$4="Portugese",Languages!$G864)))))))</f>
        <v>Tin</v>
      </c>
      <c r="FM7" s="161" t="str">
        <f>IF(Declaration!$I$4="English",Languages!$A865,IF(Declaration!$I$4="French",Languages!$B865,IF(Declaration!$I$4="Spanish",Languages!$C865,IF(Declaration!$I$4="German",Languages!$D865,IF(Declaration!$I$4="Chinese",Languages!$E865,IF(Declaration!$I$4="Japanese",Languages!$F865,IF(Declaration!$I$4="Portugese",Languages!$G865)))))))</f>
        <v>Tin ore (cassiterite)</v>
      </c>
      <c r="FN7" s="161" t="str">
        <f>IF(Declaration!$I$4="English",Languages!$A866,IF(Declaration!$I$4="French",Languages!$B866,IF(Declaration!$I$4="Spanish",Languages!$C866,IF(Declaration!$I$4="German",Languages!$D866,IF(Declaration!$I$4="Chinese",Languages!$E866,IF(Declaration!$I$4="Japanese",Languages!$F866,IF(Declaration!$I$4="Portugese",Languages!$G866)))))))</f>
        <v>Trona (mineral)</v>
      </c>
      <c r="FO7" s="161" t="str">
        <f>IF(Declaration!$I$4="English",Languages!$A867,IF(Declaration!$I$4="French",Languages!$B867,IF(Declaration!$I$4="Spanish",Languages!$C867,IF(Declaration!$I$4="German",Languages!$D867,IF(Declaration!$I$4="Chinese",Languages!$E867,IF(Declaration!$I$4="Japanese",Languages!$F867,IF(Declaration!$I$4="Portugese",Languages!$G867)))))))</f>
        <v>Tungsten ore (wolframite)</v>
      </c>
      <c r="FP7" s="161" t="str">
        <f>IF(Declaration!$I$4="English",Languages!$A868,IF(Declaration!$I$4="French",Languages!$B868,IF(Declaration!$I$4="Spanish",Languages!$C868,IF(Declaration!$I$4="German",Languages!$D868,IF(Declaration!$I$4="Chinese",Languages!$E868,IF(Declaration!$I$4="Japanese",Languages!$F868,IF(Declaration!$I$4="Portugese",Languages!$G868)))))))</f>
        <v>Zinc</v>
      </c>
      <c r="FQ7" s="161" t="str">
        <f>IF(Declaration!$I$4="English",Languages!$A869,IF(Declaration!$I$4="French",Languages!$B869,IF(Declaration!$I$4="Spanish",Languages!$C869,IF(Declaration!$I$4="German",Languages!$D869,IF(Declaration!$I$4="Chinese",Languages!$E869,IF(Declaration!$I$4="Japanese",Languages!$F869,IF(Declaration!$I$4="Portugese",Languages!$G869)))))))</f>
        <v>Pornography</v>
      </c>
      <c r="FR7" s="152"/>
    </row>
    <row r="8" spans="1:174" ht="36" customHeight="1" x14ac:dyDescent="0.2">
      <c r="A8" s="5"/>
      <c r="B8" s="331" t="str">
        <f>IF(Declaration!$I$4="English",Languages!A41,IF(Declaration!$I$4="French",Languages!B41,IF(Declaration!$I$4="Spanish",Languages!C41,IF(Declaration!$I$4="German",Languages!D41,IF(Declaration!$I$4="Chinese",Languages!E41,IF(Declaration!$I$4="Japanese",Languages!F41,IF(Declaration!$I$4="Portugese",Languages!G41)))))))</f>
        <v>Organization Information</v>
      </c>
      <c r="C8" s="332"/>
      <c r="D8" s="332"/>
      <c r="E8" s="332"/>
      <c r="F8" s="332"/>
      <c r="G8" s="332"/>
      <c r="H8" s="332"/>
      <c r="I8" s="332"/>
      <c r="J8" s="332"/>
      <c r="K8" s="332"/>
      <c r="L8" s="333"/>
      <c r="M8" s="6"/>
      <c r="P8" s="161" t="str">
        <f>IF(Declaration!$I$4="English",Languages!$A870,IF(Declaration!$I$4="French",Languages!$B870,IF(Declaration!$I$4="Spanish",Languages!$C870,IF(Declaration!$I$4="German",Languages!$D870,IF(Declaration!$I$4="Chinese",Languages!$E870,IF(Declaration!$I$4="Japanese",Languages!$F870,IF(Declaration!$I$4="Portugese",Languages!$G870)))))))</f>
        <v>slavery and human trafficking</v>
      </c>
      <c r="Q8" s="152" t="str">
        <f>IF(Declaration!$I$4="English",Languages!$A871,IF(Declaration!$I$4="French",Languages!$B871,IF(Declaration!$I$4="Spanish",Languages!$C871,IF(Declaration!$I$4="German",Languages!$D871,IF(Declaration!$I$4="Chinese",Languages!$E871,IF(Declaration!$I$4="Japanese",Languages!$F871,IF(Declaration!$I$4="Portugese",Languages!$G871)))))))</f>
        <v>child labour</v>
      </c>
      <c r="R8" s="152" t="str">
        <f>IF(Declaration!$I$4="English",Languages!$A872,IF(Declaration!$I$4="French",Languages!$B872,IF(Declaration!$I$4="Spanish",Languages!$C872,IF(Declaration!$I$4="German",Languages!$D872,IF(Declaration!$I$4="Chinese",Languages!$E872,IF(Declaration!$I$4="Japanese",Languages!$F872,IF(Declaration!$I$4="Portugese",Languages!$G872)))))))</f>
        <v>slavery, human trafficking and child labour</v>
      </c>
      <c r="S8" s="152"/>
      <c r="T8" s="152"/>
      <c r="U8" s="152"/>
      <c r="V8" s="152"/>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c r="BU8" s="152"/>
      <c r="BV8" s="152"/>
      <c r="BW8" s="152"/>
      <c r="BX8" s="152"/>
      <c r="BY8" s="152"/>
      <c r="BZ8" s="152"/>
      <c r="CA8" s="152"/>
      <c r="CB8" s="152"/>
      <c r="CC8" s="152"/>
      <c r="CD8" s="152"/>
      <c r="CE8" s="152"/>
      <c r="CF8" s="152"/>
      <c r="CG8" s="152"/>
      <c r="CH8" s="152"/>
      <c r="CI8" s="152"/>
      <c r="CJ8" s="152"/>
      <c r="CK8" s="152"/>
      <c r="CL8" s="152"/>
      <c r="CM8" s="152"/>
      <c r="CN8" s="152"/>
      <c r="CO8" s="152"/>
      <c r="CP8" s="152"/>
      <c r="CQ8" s="152"/>
      <c r="CR8" s="152"/>
      <c r="CS8" s="152"/>
      <c r="CT8" s="152"/>
      <c r="CU8" s="152"/>
      <c r="CV8" s="152"/>
      <c r="CW8" s="152"/>
      <c r="CX8" s="152"/>
      <c r="CY8" s="152"/>
      <c r="CZ8" s="152"/>
      <c r="DA8" s="152"/>
      <c r="DB8" s="152"/>
      <c r="DC8" s="152"/>
      <c r="DD8" s="152"/>
      <c r="DE8" s="152"/>
      <c r="DF8" s="152"/>
      <c r="DG8" s="152"/>
      <c r="DH8" s="152"/>
      <c r="DI8" s="152"/>
      <c r="DJ8" s="152"/>
      <c r="DK8" s="152"/>
      <c r="DL8" s="152"/>
      <c r="DM8" s="152"/>
      <c r="DN8" s="152"/>
      <c r="DO8" s="152"/>
      <c r="DP8" s="152"/>
      <c r="DQ8" s="152"/>
      <c r="DR8" s="152"/>
      <c r="DS8" s="152"/>
      <c r="DT8" s="152"/>
      <c r="DU8" s="152"/>
      <c r="DV8" s="152"/>
      <c r="DW8" s="152"/>
      <c r="DX8" s="152"/>
      <c r="DY8" s="152"/>
      <c r="DZ8" s="152"/>
      <c r="EA8" s="152"/>
      <c r="EB8" s="152"/>
      <c r="EC8" s="152"/>
      <c r="ED8" s="152"/>
      <c r="EE8" s="152"/>
      <c r="EF8" s="152"/>
      <c r="EG8" s="152"/>
      <c r="EH8" s="152"/>
      <c r="EI8" s="152"/>
      <c r="EJ8" s="152"/>
      <c r="EK8" s="152"/>
      <c r="EL8" s="152"/>
      <c r="EM8" s="152"/>
      <c r="EN8" s="152"/>
      <c r="EO8" s="152"/>
      <c r="EP8" s="152"/>
      <c r="EQ8" s="152"/>
      <c r="ER8" s="152"/>
      <c r="ES8" s="152"/>
      <c r="ET8" s="152"/>
      <c r="EU8" s="152"/>
      <c r="EV8" s="152"/>
      <c r="EW8" s="152"/>
      <c r="EX8" s="152"/>
      <c r="EY8" s="152"/>
      <c r="EZ8" s="152"/>
      <c r="FA8" s="152"/>
      <c r="FB8" s="152"/>
      <c r="FC8" s="152"/>
      <c r="FD8" s="152"/>
      <c r="FE8" s="152"/>
      <c r="FF8" s="152"/>
      <c r="FG8" s="152"/>
      <c r="FH8" s="152"/>
      <c r="FI8" s="152"/>
      <c r="FJ8" s="152"/>
      <c r="FK8" s="152"/>
      <c r="FL8" s="152"/>
      <c r="FM8" s="152"/>
      <c r="FN8" s="152"/>
      <c r="FO8" s="152"/>
      <c r="FP8" s="152"/>
      <c r="FQ8" s="152"/>
      <c r="FR8" s="152"/>
    </row>
    <row r="9" spans="1:174" ht="22.5" customHeight="1" x14ac:dyDescent="0.2">
      <c r="A9" s="5"/>
      <c r="B9" s="319" t="str">
        <f>IF(Declaration!$I$4="English",Languages!A42,IF(Declaration!$I$4="French",Languages!B42,IF(Declaration!$I$4="Spanish",Languages!C42,IF(Declaration!$I$4="German",Languages!D42,IF(Declaration!$I$4="Chinese",Languages!E42,IF(Declaration!$I$4="Japanese",Languages!F42,IF(Declaration!$I$4="Portugese",Languages!G42)))))))</f>
        <v xml:space="preserve">Organization name (no abbreviations): </v>
      </c>
      <c r="C9" s="320"/>
      <c r="D9" s="321"/>
      <c r="F9" s="351" t="s">
        <v>5468</v>
      </c>
      <c r="G9" s="352"/>
      <c r="H9" s="352"/>
      <c r="I9" s="352"/>
      <c r="J9" s="352"/>
      <c r="K9" s="352"/>
      <c r="L9" s="353"/>
      <c r="M9" s="6"/>
      <c r="P9" s="205" t="str">
        <f>IF(Declaration!$I$4="English",Languages!$A873,IF(Declaration!$I$4="French",Languages!$B873,IF(Declaration!$I$4="Spanish",Languages!$C873,IF(Declaration!$I$4="German",Languages!$D873,IF(Declaration!$I$4="Chinese",Languages!$E873,IF(Declaration!$I$4="Japanese",Languages!$F873,IF(Declaration!$I$4="Portugese",Languages!$G873)))))))</f>
        <v>Produce</v>
      </c>
      <c r="Q9" s="205" t="str">
        <f>IF(Declaration!$I$4="English",Languages!$A874,IF(Declaration!$I$4="French",Languages!$B874,IF(Declaration!$I$4="Spanish",Languages!$C874,IF(Declaration!$I$4="German",Languages!$D874,IF(Declaration!$I$4="Chinese",Languages!$E874,IF(Declaration!$I$4="Japanese",Languages!$F874,IF(Declaration!$I$4="Portugese",Languages!$G874)))))))</f>
        <v>Source</v>
      </c>
      <c r="R9" s="205" t="str">
        <f>IF(Declaration!$I$4="English",Languages!$A875,IF(Declaration!$I$4="French",Languages!$B875,IF(Declaration!$I$4="Spanish",Languages!$C875,IF(Declaration!$I$4="German",Languages!$D875,IF(Declaration!$I$4="Chinese",Languages!$E875,IF(Declaration!$I$4="Japanese",Languages!$F875,IF(Declaration!$I$4="Portugese",Languages!$G875)))))))</f>
        <v>Produce and Source</v>
      </c>
      <c r="S9" s="205" t="str">
        <f>IF(Declaration!$I$4="English",Languages!$A876,IF(Declaration!$I$4="French",Languages!$B876,IF(Declaration!$I$4="Spanish",Languages!$C876,IF(Declaration!$I$4="German",Languages!$D876,IF(Declaration!$I$4="Chinese",Languages!$E876,IF(Declaration!$I$4="Japanese",Languages!$F876,IF(Declaration!$I$4="Portugese",Languages!$G876)))))))</f>
        <v>Neither - my organization's product(s) do not contain this good</v>
      </c>
    </row>
    <row r="10" spans="1:174" ht="22.5" customHeight="1" x14ac:dyDescent="0.2">
      <c r="A10" s="5"/>
      <c r="B10" s="319" t="str">
        <f>IF(Declaration!$I$4="English",Languages!A43,IF(Declaration!$I$4="French",Languages!B43,IF(Declaration!$I$4="Spanish",Languages!C43,IF(Declaration!$I$4="German",Languages!D43,IF(Declaration!$I$4="Chinese",Languages!E43,IF(Declaration!$I$4="Japanese",Languages!F43,IF(Declaration!$I$4="Portugese",Languages!G43)))))))</f>
        <v xml:space="preserve">Organization unique identifier number or code (optional): </v>
      </c>
      <c r="C10" s="320"/>
      <c r="D10" s="321"/>
      <c r="F10" s="351" t="s">
        <v>5469</v>
      </c>
      <c r="G10" s="352"/>
      <c r="H10" s="352"/>
      <c r="I10" s="352"/>
      <c r="J10" s="352"/>
      <c r="K10" s="352"/>
      <c r="L10" s="353"/>
      <c r="M10" s="6"/>
      <c r="P10" s="161" t="str">
        <f>IF(Declaration!$I$4="English",Languages!$A879,IF(Declaration!$I$4="French",Languages!$B879,IF(Declaration!$I$4="Spanish",Languages!$C879,IF(Declaration!$I$4="German",Languages!$D879,IF(Declaration!$I$4="Chinese",Languages!$E879,IF(Declaration!$I$4="Japanese",Languages!$F879,IF(Declaration!$I$4="Portugese",Languages!$G879)))))))</f>
        <v>Yes</v>
      </c>
      <c r="Q10" s="161" t="str">
        <f>IF(Declaration!$I$4="English",Languages!$A880,IF(Declaration!$I$4="French",Languages!$B880,IF(Declaration!$I$4="Spanish",Languages!$C880,IF(Declaration!$I$4="German",Languages!$D880,IF(Declaration!$I$4="Chinese",Languages!$E880,IF(Declaration!$I$4="Japanese",Languages!$F880,IF(Declaration!$I$4="Portugese",Languages!$G880)))))))</f>
        <v>No</v>
      </c>
      <c r="R10" s="161" t="str">
        <f>IF(Declaration!$I$4="English",Languages!$A881,IF(Declaration!$I$4="French",Languages!$B881,IF(Declaration!$I$4="Spanish",Languages!$C881,IF(Declaration!$I$4="German",Languages!$D881,IF(Declaration!$I$4="Chinese",Languages!$E881,IF(Declaration!$I$4="Japanese",Languages!$F881,IF(Declaration!$I$4="Portugese",Languages!$G881)))))))</f>
        <v>Some</v>
      </c>
      <c r="S10" s="161" t="str">
        <f>IF(Declaration!$I$4="English",Languages!$A882,IF(Declaration!$I$4="French",Languages!$B882,IF(Declaration!$I$4="Spanish",Languages!$C882,IF(Declaration!$I$4="German",Languages!$D882,IF(Declaration!$I$4="Chinese",Languages!$E882,IF(Declaration!$I$4="Japanese",Languages!$F882,IF(Declaration!$I$4="Portugese",Languages!$G882)))))))</f>
        <v>N/A - my organization does not source (directly or indirectly) this good</v>
      </c>
    </row>
    <row r="11" spans="1:174" ht="22.5" customHeight="1" x14ac:dyDescent="0.2">
      <c r="A11" s="5"/>
      <c r="B11" s="319" t="str">
        <f>IF(Declaration!$I$4="English",Languages!A44,IF(Declaration!$I$4="French",Languages!B44,IF(Declaration!$I$4="Spanish",Languages!C44,IF(Declaration!$I$4="German",Languages!D44,IF(Declaration!$I$4="Chinese",Languages!E44,IF(Declaration!$I$4="Japanese",Languages!F44,IF(Declaration!$I$4="Portugese",Languages!G44)))))))</f>
        <v xml:space="preserve">Organization address (optional): </v>
      </c>
      <c r="C11" s="320"/>
      <c r="D11" s="321"/>
      <c r="F11" s="351" t="s">
        <v>5470</v>
      </c>
      <c r="G11" s="352"/>
      <c r="H11" s="352"/>
      <c r="I11" s="352"/>
      <c r="J11" s="352"/>
      <c r="K11" s="352"/>
      <c r="L11" s="353"/>
      <c r="M11" s="6"/>
      <c r="P11" s="161" t="str">
        <f>IF(Declaration!$I$4="English",Languages!$A879,IF(Declaration!$I$4="French",Languages!$B879,IF(Declaration!$I$4="Spanish",Languages!$C879,IF(Declaration!$I$4="German",Languages!$D879,IF(Declaration!$I$4="Chinese",Languages!$E879,IF(Declaration!$I$4="Japanese",Languages!$F879,IF(Declaration!$I$4="Portugese",Languages!$G879)))))))</f>
        <v>Yes</v>
      </c>
      <c r="Q11" s="7" t="str">
        <f>IF(Declaration!$I$4="English",Languages!$A880,IF(Declaration!$I$4="French",Languages!$B880,IF(Declaration!$I$4="Spanish",Languages!$C880,IF(Declaration!$I$4="German",Languages!$D880,IF(Declaration!$I$4="Chinese",Languages!$E880,IF(Declaration!$I$4="Japanese",Languages!$F880,IF(Declaration!$I$4="Portugese",Languages!$G880)))))))</f>
        <v>No</v>
      </c>
      <c r="R11" s="7" t="str">
        <f>IF(Declaration!$I$4="English",Languages!$A877,IF(Declaration!$I$4="French",Languages!$B877,IF(Declaration!$I$4="Spanish",Languages!$C877,IF(Declaration!$I$4="German",Languages!$D877,IF(Declaration!$I$4="Chinese",Languages!$E877,IF(Declaration!$I$4="Japanese",Languages!$F877,IF(Declaration!$I$4="Portugese",Languages!$G877)))))))</f>
        <v>N/A - my organization does not source (directly or indirectly) this good</v>
      </c>
    </row>
    <row r="12" spans="1:174" ht="22.5" customHeight="1" x14ac:dyDescent="0.2">
      <c r="A12" s="5"/>
      <c r="B12" s="319" t="str">
        <f>IF(Declaration!$I$4="English",Languages!A45,IF(Declaration!$I$4="French",Languages!B45,IF(Declaration!$I$4="Spanish",Languages!C45,IF(Declaration!$I$4="German",Languages!D45,IF(Declaration!$I$4="Chinese",Languages!E45,IF(Declaration!$I$4="Japanese",Languages!F45,IF(Declaration!$I$4="Portugese",Languages!G45)))))))</f>
        <v xml:space="preserve">Contact person full name: </v>
      </c>
      <c r="C12" s="320"/>
      <c r="D12" s="321"/>
      <c r="F12" s="351" t="s">
        <v>5471</v>
      </c>
      <c r="G12" s="352"/>
      <c r="H12" s="352"/>
      <c r="I12" s="352"/>
      <c r="J12" s="352"/>
      <c r="K12" s="352"/>
      <c r="L12" s="353"/>
      <c r="M12" s="6"/>
      <c r="P12" s="161" t="str">
        <f>IF(Declaration!$I$4="English",Languages!$A887,IF(Declaration!$I$4="French",Languages!$B887,IF(Declaration!$I$4="Spanish",Languages!$C887,IF(Declaration!$I$4="German",Languages!$D887,IF(Declaration!$I$4="Chinese",Languages!$E887,IF(Declaration!$I$4="Japanese",Languages!$F887,IF(Declaration!$I$4="Portugese",Languages!$G887)))))))</f>
        <v>100 %</v>
      </c>
      <c r="Q12" s="161" t="str">
        <f>IF(Declaration!$I$4="English",Languages!$A888,IF(Declaration!$I$4="French",Languages!$B888,IF(Declaration!$I$4="Spanish",Languages!$C888,IF(Declaration!$I$4="German",Languages!$D888,IF(Declaration!$I$4="Chinese",Languages!$E888,IF(Declaration!$I$4="Japanese",Languages!$F888,IF(Declaration!$I$4="Portugese",Languages!$G888)))))))</f>
        <v>Greater than 90%</v>
      </c>
      <c r="R12" s="161" t="str">
        <f>IF(Declaration!$I$4="English",Languages!$A889,IF(Declaration!$I$4="French",Languages!$B889,IF(Declaration!$I$4="Spanish",Languages!$C889,IF(Declaration!$I$4="German",Languages!$D889,IF(Declaration!$I$4="Chinese",Languages!$E889,IF(Declaration!$I$4="Japanese",Languages!$F889,IF(Declaration!$I$4="Portugese",Languages!$G889)))))))</f>
        <v>Greater than 75%</v>
      </c>
      <c r="S12" s="161" t="str">
        <f>IF(Declaration!$I$4="English",Languages!$A890,IF(Declaration!$I$4="French",Languages!$B890,IF(Declaration!$I$4="Spanish",Languages!$C890,IF(Declaration!$I$4="German",Languages!$D890,IF(Declaration!$I$4="Chinese",Languages!$E890,IF(Declaration!$I$4="Japanese",Languages!$F890,IF(Declaration!$I$4="Portugese",Languages!$G890)))))))</f>
        <v>Greater than 50%</v>
      </c>
      <c r="T12" s="161" t="str">
        <f>IF(Declaration!$I$4="English",Languages!$A891,IF(Declaration!$I$4="French",Languages!$B891,IF(Declaration!$I$4="Spanish",Languages!$C891,IF(Declaration!$I$4="German",Languages!$D891,IF(Declaration!$I$4="Chinese",Languages!$E891,IF(Declaration!$I$4="Japanese",Languages!$F891,IF(Declaration!$I$4="Portugese",Languages!$G891)))))))</f>
        <v>50% or less</v>
      </c>
      <c r="U12" s="161" t="str">
        <f>IF(Declaration!$I$4="English",Languages!$A892,IF(Declaration!$I$4="French",Languages!$B892,IF(Declaration!$I$4="Spanish",Languages!$C892,IF(Declaration!$I$4="German",Languages!$D892,IF(Declaration!$I$4="Chinese",Languages!$E892,IF(Declaration!$I$4="Japanese",Languages!$F892,IF(Declaration!$I$4="Portugese",Languages!$G892)))))))</f>
        <v xml:space="preserve">N/A - We do not work with any suppliers  </v>
      </c>
    </row>
    <row r="13" spans="1:174" ht="22.5" customHeight="1" x14ac:dyDescent="0.2">
      <c r="A13" s="5"/>
      <c r="B13" s="319" t="str">
        <f>IF(Declaration!$I$4="English",Languages!A46,IF(Declaration!$I$4="French",Languages!B46,IF(Declaration!$I$4="Spanish",Languages!C46,IF(Declaration!$I$4="German",Languages!D46,IF(Declaration!$I$4="Chinese",Languages!E46,IF(Declaration!$I$4="Japanese",Languages!F46,IF(Declaration!$I$4="Portugese",Languages!G46)))))))</f>
        <v xml:space="preserve">Contact email: </v>
      </c>
      <c r="C13" s="320"/>
      <c r="D13" s="321"/>
      <c r="F13" s="366" t="s">
        <v>5472</v>
      </c>
      <c r="G13" s="367"/>
      <c r="H13" s="367"/>
      <c r="I13" s="367"/>
      <c r="J13" s="367"/>
      <c r="K13" s="367"/>
      <c r="L13" s="368"/>
      <c r="M13" s="6"/>
      <c r="P13" s="204" t="str">
        <f>IF(Declaration!$I$4="English",Languages!$A1065,IF(Declaration!$I$4="French",Languages!$B1065,IF(Declaration!$I$4="Spanish",Languages!$C1065,IF(Declaration!$I$4="German",Languages!$D1065,IF(Declaration!$I$4="Chinese",Languages!$E1065,IF(Declaration!$I$4="Japanese",Languages!$F1065,IF(Declaration!$I$4="Portugese",Languages!$G1065)))))))</f>
        <v>My organization produces this good in:</v>
      </c>
    </row>
    <row r="14" spans="1:174" ht="22.5" customHeight="1" x14ac:dyDescent="0.2">
      <c r="A14" s="5"/>
      <c r="B14" s="319" t="str">
        <f>IF(Declaration!$I$4="English",Languages!A47,IF(Declaration!$I$4="French",Languages!B47,IF(Declaration!$I$4="Spanish",Languages!C47,IF(Declaration!$I$4="German",Languages!D47,IF(Declaration!$I$4="Chinese",Languages!E47,IF(Declaration!$I$4="Japanese",Languages!F47,IF(Declaration!$I$4="Portugese",Languages!G47)))))))</f>
        <v xml:space="preserve">Contact phone number (country code + number): </v>
      </c>
      <c r="C14" s="320"/>
      <c r="D14" s="321"/>
      <c r="F14" s="351" t="s">
        <v>5473</v>
      </c>
      <c r="G14" s="352"/>
      <c r="H14" s="352"/>
      <c r="I14" s="352"/>
      <c r="J14" s="352"/>
      <c r="K14" s="352"/>
      <c r="L14" s="353"/>
      <c r="M14" s="6"/>
      <c r="P14" s="204" t="str">
        <f>IF(Declaration!$I$4="English",Languages!$A1066,IF(Declaration!$I$4="French",Languages!$B1066,IF(Declaration!$I$4="Spanish",Languages!$C1066,IF(Declaration!$I$4="German",Languages!$D1066,IF(Declaration!$I$4="Chinese",Languages!$E1066,IF(Declaration!$I$4="Japanese",Languages!$F1066,IF(Declaration!$I$4="Portugese",Languages!$G1066)))))))</f>
        <v>My organization sources (directly or indirectly) this good from:</v>
      </c>
    </row>
    <row r="15" spans="1:174" ht="22.5" customHeight="1" x14ac:dyDescent="0.2">
      <c r="A15" s="5"/>
      <c r="B15" s="319" t="str">
        <f>IF(Declaration!$I$4="English",Languages!A48,IF(Declaration!$I$4="French",Languages!B48,IF(Declaration!$I$4="Spanish",Languages!C48,IF(Declaration!$I$4="German",Languages!D48,IF(Declaration!$I$4="Chinese",Languages!E48,IF(Declaration!$I$4="Japanese",Languages!F48,IF(Declaration!$I$4="Portugese",Languages!G48)))))))</f>
        <v xml:space="preserve">Authorizing person full name: </v>
      </c>
      <c r="C15" s="320"/>
      <c r="D15" s="321"/>
      <c r="F15" s="351" t="s">
        <v>5474</v>
      </c>
      <c r="G15" s="352"/>
      <c r="H15" s="352"/>
      <c r="I15" s="352"/>
      <c r="J15" s="352"/>
      <c r="K15" s="352"/>
      <c r="L15" s="353"/>
      <c r="M15" s="6"/>
      <c r="P15" s="161" t="str">
        <f>IF(Declaration!$I$4="English",Languages!$A879,IF(Declaration!$I$4="French",Languages!$B879,IF(Declaration!$I$4="Spanish",Languages!$C879,IF(Declaration!$I$4="German",Languages!$D879,IF(Declaration!$I$4="Chinese",Languages!$E879,IF(Declaration!$I$4="Japanese",Languages!$F879,IF(Declaration!$I$4="Portugese",Languages!$G879)))))))</f>
        <v>Yes</v>
      </c>
      <c r="Q15" s="7" t="str">
        <f>IF(Declaration!$I$4="English",Languages!$A880,IF(Declaration!$I$4="French",Languages!$B880,IF(Declaration!$I$4="Spanish",Languages!$C880,IF(Declaration!$I$4="German",Languages!$D880,IF(Declaration!$I$4="Chinese",Languages!$E880,IF(Declaration!$I$4="Japanese",Languages!$F880,IF(Declaration!$I$4="Portugese",Languages!$G880)))))))</f>
        <v>No</v>
      </c>
      <c r="R15" s="7" t="str">
        <f>IF(Declaration!$I$4="English",Languages!$A882,IF(Declaration!$I$4="French",Languages!$B882,IF(Declaration!$I$4="Spanish",Languages!$C882,IF(Declaration!$I$4="German",Languages!$D882,IF(Declaration!$I$4="Chinese",Languages!$E882,IF(Declaration!$I$4="Japanese",Languages!$F882,IF(Declaration!$I$4="Portugese",Languages!$G882)))))))</f>
        <v>N/A - my organization does not source (directly or indirectly) this good</v>
      </c>
    </row>
    <row r="16" spans="1:174" ht="22.5" customHeight="1" x14ac:dyDescent="0.2">
      <c r="A16" s="5"/>
      <c r="B16" s="319" t="str">
        <f>IF(Declaration!$I$4="English",Languages!A49,IF(Declaration!$I$4="French",Languages!B49,IF(Declaration!$I$4="Spanish",Languages!C49,IF(Declaration!$I$4="German",Languages!D49,IF(Declaration!$I$4="Chinese",Languages!E49,IF(Declaration!$I$4="Japanese",Languages!F49,IF(Declaration!$I$4="Portugese",Languages!G49)))))))</f>
        <v xml:space="preserve">Authorizer title: </v>
      </c>
      <c r="C16" s="320"/>
      <c r="D16" s="321"/>
      <c r="F16" s="351" t="s">
        <v>5475</v>
      </c>
      <c r="G16" s="352"/>
      <c r="H16" s="352"/>
      <c r="I16" s="352"/>
      <c r="J16" s="352"/>
      <c r="K16" s="352"/>
      <c r="L16" s="353"/>
      <c r="M16" s="6"/>
      <c r="P16" s="204" t="str">
        <f>IF(Declaration!$I$4="English",Languages!$A1068,IF(Declaration!$I$4="French",Languages!$B1068,IF(Declaration!$I$4="Spanish",Languages!$C1068,IF(Declaration!$I$4="German",Languages!$D1068,IF(Declaration!$I$4="Chinese",Languages!$E1068,IF(Declaration!$I$4="Japanese",Languages!$F1068,IF(Declaration!$I$4="Portugese",Languages!$G1068)))))))</f>
        <v>Number selected:</v>
      </c>
    </row>
    <row r="17" spans="1:28" ht="22.5" customHeight="1" x14ac:dyDescent="0.2">
      <c r="A17" s="5"/>
      <c r="B17" s="319" t="str">
        <f>IF(Declaration!$I$4="English",Languages!A50,IF(Declaration!$I$4="French",Languages!B50,IF(Declaration!$I$4="Spanish",Languages!C50,IF(Declaration!$I$4="German",Languages!D50,IF(Declaration!$I$4="Chinese",Languages!E50,IF(Declaration!$I$4="Japanese",Languages!F50,IF(Declaration!$I$4="Portugese",Languages!G50)))))))</f>
        <v xml:space="preserve">Authorizer email: </v>
      </c>
      <c r="C17" s="320"/>
      <c r="D17" s="321"/>
      <c r="F17" s="366" t="s">
        <v>5476</v>
      </c>
      <c r="G17" s="367"/>
      <c r="H17" s="367"/>
      <c r="I17" s="367"/>
      <c r="J17" s="367"/>
      <c r="K17" s="367"/>
      <c r="L17" s="368"/>
      <c r="M17" s="6"/>
      <c r="P17" s="161" t="str">
        <f>IF(Declaration!$I$4="English",Languages!$A174,IF(Declaration!$I$4="French",Languages!$B174,IF(Declaration!$I$4="Spanish",Languages!$C174,IF(Declaration!$I$4="German",Languages!$D174,IF(Declaration!$I$4="Chinese",Languages!$E174,IF(Declaration!$I$4="Japanese",Languages!$F174,IF(Declaration!$I$4="Portugese",Languages!$G174)))))))</f>
        <v>Tier 1</v>
      </c>
      <c r="Q17" s="161" t="str">
        <f>IF(Declaration!$I$4="English",Languages!$A175,IF(Declaration!$I$4="French",Languages!$B175,IF(Declaration!$I$4="Spanish",Languages!$C175,IF(Declaration!$I$4="German",Languages!$D175,IF(Declaration!$I$4="Chinese",Languages!$E175,IF(Declaration!$I$4="Japanese",Languages!$F175,IF(Declaration!$I$4="Portugese",Languages!$G175)))))))</f>
        <v>Tier 2</v>
      </c>
      <c r="R17" s="161" t="str">
        <f>IF(Declaration!$I$4="English",Languages!$A176,IF(Declaration!$I$4="French",Languages!$B176,IF(Declaration!$I$4="Spanish",Languages!$C176,IF(Declaration!$I$4="German",Languages!$D176,IF(Declaration!$I$4="Chinese",Languages!$E176,IF(Declaration!$I$4="Japanese",Languages!$F176,IF(Declaration!$I$4="Portugese",Languages!$G176)))))))</f>
        <v>Tier 2 Watch List</v>
      </c>
      <c r="S17" s="161" t="str">
        <f>IF(Declaration!$I$4="English",Languages!$A177,IF(Declaration!$I$4="French",Languages!$B177,IF(Declaration!$I$4="Spanish",Languages!$C177,IF(Declaration!$I$4="German",Languages!$D177,IF(Declaration!$I$4="Chinese",Languages!$E177,IF(Declaration!$I$4="Japanese",Languages!$F177,IF(Declaration!$I$4="Portugese",Languages!$G177)))))))</f>
        <v>Tier 3</v>
      </c>
      <c r="T17" s="161" t="str">
        <f>IF(Declaration!$I$4="English",Languages!$A178,IF(Declaration!$I$4="French",Languages!$B178,IF(Declaration!$I$4="Spanish",Languages!$C178,IF(Declaration!$I$4="German",Languages!$D178,IF(Declaration!$I$4="Chinese",Languages!$E178,IF(Declaration!$I$4="Japanese",Languages!$F178,IF(Declaration!$I$4="Portugese",Languages!$G178)))))))</f>
        <v>Special Case</v>
      </c>
      <c r="U17" s="205" t="str">
        <f>IF(Declaration!$I$4="English",Languages!$A179,IF(Declaration!$I$4="French",Languages!$B179,IF(Declaration!$I$4="Spanish",Languages!$C179,IF(Declaration!$I$4="German",Languages!$D179,IF(Declaration!$I$4="Chinese",Languages!$E179,IF(Declaration!$I$4="Japanese",Languages!$F179,IF(Declaration!$I$4="Portugese",Languages!$G179)))))))</f>
        <v>Unranked</v>
      </c>
      <c r="V17" s="205" t="str">
        <f>IF(Declaration!$I$4="English",Languages!$A180,IF(Declaration!$I$4="French",Languages!$B180,IF(Declaration!$I$4="Spanish",Languages!$C180,IF(Declaration!$I$4="German",Languages!$D180,IF(Declaration!$I$4="Chinese",Languages!$E180,IF(Declaration!$I$4="Japanese",Languages!$F180,IF(Declaration!$I$4="Portugese",Languages!$G180)))))))</f>
        <v>Heightened due diligence</v>
      </c>
      <c r="W17" s="205" t="str">
        <f>IF(Declaration!$I$4="English",Languages!$A181,IF(Declaration!$I$4="French",Languages!$B181,IF(Declaration!$I$4="Spanish",Languages!$C181,IF(Declaration!$I$4="German",Languages!$D181,IF(Declaration!$I$4="Chinese",Languages!$E181,IF(Declaration!$I$4="Japanese",Languages!$F181,IF(Declaration!$I$4="Portugese",Languages!$G181)))))))</f>
        <v>Enhanced due diligence</v>
      </c>
      <c r="X17" s="205" t="str">
        <f>IF(Declaration!$I$4="English",Languages!$A182,IF(Declaration!$I$4="French",Languages!$B182,IF(Declaration!$I$4="Spanish",Languages!$C182,IF(Declaration!$I$4="German",Languages!$D182,IF(Declaration!$I$4="Chinese",Languages!$E182,IF(Declaration!$I$4="Japanese",Languages!$F182,IF(Declaration!$I$4="Portugese",Languages!$G182)))))))</f>
        <v>Basic due diligence</v>
      </c>
    </row>
    <row r="18" spans="1:28" ht="22.5" customHeight="1" x14ac:dyDescent="0.2">
      <c r="A18" s="5"/>
      <c r="B18" s="319" t="str">
        <f>IF(Declaration!$I$4="English",Languages!A51,IF(Declaration!$I$4="French",Languages!B51,IF(Declaration!$I$4="Spanish",Languages!C51,IF(Declaration!$I$4="German",Languages!D51,IF(Declaration!$I$4="Chinese",Languages!E51,IF(Declaration!$I$4="Japanese",Languages!F51,IF(Declaration!$I$4="Portugese",Languages!G51)))))))</f>
        <v xml:space="preserve">Authorizer phone number (country code + number): </v>
      </c>
      <c r="C18" s="320"/>
      <c r="D18" s="321"/>
      <c r="F18" s="369" t="s">
        <v>5473</v>
      </c>
      <c r="G18" s="370"/>
      <c r="H18" s="370"/>
      <c r="I18" s="370"/>
      <c r="J18" s="370"/>
      <c r="K18" s="370"/>
      <c r="L18" s="371"/>
      <c r="M18" s="6"/>
      <c r="P18" s="7" t="str">
        <f>IF(Declaration!$I$4="English",Languages!$A1070,IF(Declaration!$I$4="French",Languages!$B1070,IF(Declaration!$I$4="Spanish",Languages!$C1070,IF(Declaration!$I$4="German",Languages!$D1070,IF(Declaration!$I$4="Chinese",Languages!$E1070,IF(Declaration!$I$4="Japanese",Languages!$F1070,IF(Declaration!$I$4="Portugese",Languages!$G1070)))))))</f>
        <v>14 and younger</v>
      </c>
      <c r="Q18" s="7" t="str">
        <f>IF(Declaration!$I$4="English",Languages!$A1071,IF(Declaration!$I$4="French",Languages!$B1071,IF(Declaration!$I$4="Spanish",Languages!$C1071,IF(Declaration!$I$4="German",Languages!$D1071,IF(Declaration!$I$4="Chinese",Languages!$E1071,IF(Declaration!$I$4="Japanese",Languages!$F1071,IF(Declaration!$I$4="Portugese",Languages!$G1071)))))))</f>
        <v>15 to 18</v>
      </c>
      <c r="R18" s="7" t="str">
        <f>IF(Declaration!$I$4="English",Languages!$A1072,IF(Declaration!$I$4="French",Languages!$B1072,IF(Declaration!$I$4="Spanish",Languages!$C1072,IF(Declaration!$I$4="German",Languages!$D1072,IF(Declaration!$I$4="Chinese",Languages!$E1072,IF(Declaration!$I$4="Japanese",Languages!$F1072,IF(Declaration!$I$4="Portugese",Languages!$G1072)))))))</f>
        <v>older than 18</v>
      </c>
    </row>
    <row r="19" spans="1:28" ht="22.5" customHeight="1" x14ac:dyDescent="0.2">
      <c r="A19" s="5"/>
      <c r="B19" s="319" t="str">
        <f>IF(Declaration!$I$4="English",Languages!A52,IF(Declaration!$I$4="French",Languages!B52,IF(Declaration!$I$4="Spanish",Languages!C52,IF(Declaration!$I$4="German",Languages!D52,IF(Declaration!$I$4="Chinese",Languages!E52,IF(Declaration!$I$4="Japanese",Languages!F52,IF(Declaration!$I$4="Portugese",Languages!G52)))))))</f>
        <v xml:space="preserve">Date of completion (YYYY/MM/DD): </v>
      </c>
      <c r="C19" s="320"/>
      <c r="D19" s="321"/>
      <c r="F19" s="375">
        <v>45663</v>
      </c>
      <c r="G19" s="376"/>
      <c r="H19" s="376"/>
      <c r="I19" s="376"/>
      <c r="J19" s="376"/>
      <c r="K19" s="376"/>
      <c r="L19" s="377"/>
      <c r="M19" s="6"/>
      <c r="P19" s="183" t="str">
        <f>IF(Declaration!$I$4="English",Languages!$A1075,IF(Declaration!$I$4="French",Languages!$B1075,IF(Declaration!$I$4="Spanish",Languages!$C1075,IF(Declaration!$I$4="German",Languages!$D1075,IF(Declaration!$I$4="Chinese",Languages!$E1075,IF(Declaration!$I$4="Japanese",Languages!$F1075,IF(Declaration!$I$4="Portugese",Languages!$G1075)))))))</f>
        <v>Selections In Source Countries Tab Not Completed</v>
      </c>
    </row>
    <row r="20" spans="1:28" ht="22.5" customHeight="1" x14ac:dyDescent="0.2">
      <c r="A20" s="5"/>
      <c r="B20" s="319" t="str">
        <f>IF(Declaration!$I$4="English",Languages!A53,IF(Declaration!$I$4="French",Languages!B53,IF(Declaration!$I$4="Spanish",Languages!C53,IF(Declaration!$I$4="German",Languages!D53,IF(Declaration!$I$4="Chinese",Languages!E53,IF(Declaration!$I$4="Japanese",Languages!F53,IF(Declaration!$I$4="Portugese",Languages!G53)))))))</f>
        <v>Goods of potential concern 1:</v>
      </c>
      <c r="C20" s="320"/>
      <c r="D20" s="321"/>
      <c r="F20" s="195" t="s">
        <v>5090</v>
      </c>
      <c r="G20" s="382"/>
      <c r="H20" s="383"/>
      <c r="I20" s="383"/>
      <c r="J20" s="383"/>
      <c r="K20" s="383"/>
      <c r="L20" s="384"/>
      <c r="M20" s="6"/>
      <c r="P20" s="7" t="str">
        <f>IF(Declaration!$I$4="English",Languages!$A1074,IF(Declaration!$I$4="French",Languages!$B1074,IF(Declaration!$I$4="Spanish",Languages!$C1074,IF(Declaration!$I$4="German",Languages!$D1074,IF(Declaration!$I$4="Chinese",Languages!$E1074,IF(Declaration!$I$4="Japanese",Languages!$F1074,IF(Declaration!$I$4="Portugese",Languages!$G1074)))))))</f>
        <v>N/A</v>
      </c>
    </row>
    <row r="21" spans="1:28" ht="22.5" customHeight="1" x14ac:dyDescent="0.2">
      <c r="A21" s="5"/>
      <c r="B21" s="319" t="str">
        <f>IF(Declaration!$I$4="English",Languages!A54,IF(Declaration!$I$4="French",Languages!B54,IF(Declaration!$I$4="Spanish",Languages!C54,IF(Declaration!$I$4="German",Languages!D54,IF(Declaration!$I$4="Chinese",Languages!E54,IF(Declaration!$I$4="Japanese",Languages!F54,IF(Declaration!$I$4="Portugese",Languages!G54)))))))</f>
        <v>Goods of potential concern 2:</v>
      </c>
      <c r="C21" s="320"/>
      <c r="D21" s="321"/>
      <c r="F21" s="194" t="s">
        <v>5090</v>
      </c>
      <c r="G21" s="382"/>
      <c r="H21" s="383"/>
      <c r="I21" s="383"/>
      <c r="J21" s="383"/>
      <c r="K21" s="383"/>
      <c r="L21" s="384"/>
      <c r="M21" s="6"/>
    </row>
    <row r="22" spans="1:28" ht="22.5" customHeight="1" x14ac:dyDescent="0.2">
      <c r="A22" s="5"/>
      <c r="B22" s="319" t="str">
        <f>IF(Declaration!$I$4="English",Languages!A55,IF(Declaration!$I$4="French",Languages!B55,IF(Declaration!$I$4="Spanish",Languages!C55,IF(Declaration!$I$4="German",Languages!D55,IF(Declaration!$I$4="Chinese",Languages!E55,IF(Declaration!$I$4="Japanese",Languages!F55,IF(Declaration!$I$4="Portugese",Languages!G55)))))))</f>
        <v>Goods of potential concern 3:</v>
      </c>
      <c r="C22" s="320"/>
      <c r="D22" s="321"/>
      <c r="F22" s="194" t="s">
        <v>5090</v>
      </c>
      <c r="G22" s="382"/>
      <c r="H22" s="383"/>
      <c r="I22" s="383"/>
      <c r="J22" s="383"/>
      <c r="K22" s="383"/>
      <c r="L22" s="384"/>
      <c r="M22" s="6"/>
    </row>
    <row r="23" spans="1:28" ht="22.5" customHeight="1" x14ac:dyDescent="0.2">
      <c r="A23" s="5"/>
      <c r="B23" s="319" t="str">
        <f>IF(Declaration!$I$4="English",Languages!A56,IF(Declaration!$I$4="French",Languages!B56,IF(Declaration!$I$4="Spanish",Languages!C56,IF(Declaration!$I$4="German",Languages!D56,IF(Declaration!$I$4="Chinese",Languages!E56,IF(Declaration!$I$4="Japanese",Languages!F56,IF(Declaration!$I$4="Portugese",Languages!G56)))))))</f>
        <v>Goods of potential concern 4:</v>
      </c>
      <c r="C23" s="320"/>
      <c r="D23" s="321"/>
      <c r="F23" s="194" t="s">
        <v>5090</v>
      </c>
      <c r="G23" s="382"/>
      <c r="H23" s="383"/>
      <c r="I23" s="383"/>
      <c r="J23" s="383"/>
      <c r="K23" s="383"/>
      <c r="L23" s="384"/>
      <c r="M23" s="6"/>
    </row>
    <row r="24" spans="1:28" ht="22.5" customHeight="1" x14ac:dyDescent="0.2">
      <c r="A24" s="5"/>
      <c r="B24" s="319" t="str">
        <f>IF(Declaration!$I$4="English",Languages!A57,IF(Declaration!$I$4="French",Languages!B57,IF(Declaration!$I$4="Spanish",Languages!C57,IF(Declaration!$I$4="German",Languages!D57,IF(Declaration!$I$4="Chinese",Languages!E57,IF(Declaration!$I$4="Japanese",Languages!F57,IF(Declaration!$I$4="Portugese",Languages!G57)))))))</f>
        <v>Goods of potential concern 5:</v>
      </c>
      <c r="C24" s="320"/>
      <c r="D24" s="321"/>
      <c r="F24" s="194" t="s">
        <v>5090</v>
      </c>
      <c r="G24" s="382"/>
      <c r="H24" s="383"/>
      <c r="I24" s="383"/>
      <c r="J24" s="383"/>
      <c r="K24" s="383"/>
      <c r="L24" s="384"/>
      <c r="M24" s="6"/>
    </row>
    <row r="25" spans="1:28" ht="22.5" customHeight="1" x14ac:dyDescent="0.2">
      <c r="A25" s="5"/>
      <c r="B25" s="319" t="str">
        <f>IF(Declaration!$I$4="English",Languages!A58,IF(Declaration!$I$4="French",Languages!B58,IF(Declaration!$I$4="Spanish",Languages!C58,IF(Declaration!$I$4="German",Languages!D58,IF(Declaration!$I$4="Chinese",Languages!E58,IF(Declaration!$I$4="Japanese",Languages!F58,IF(Declaration!$I$4="Portugese",Languages!G58)))))))</f>
        <v>Topics scope:</v>
      </c>
      <c r="C25" s="320"/>
      <c r="D25" s="321"/>
      <c r="F25" s="322" t="s">
        <v>4880</v>
      </c>
      <c r="G25" s="323"/>
      <c r="H25" s="323"/>
      <c r="I25" s="323"/>
      <c r="J25" s="323"/>
      <c r="K25" s="323"/>
      <c r="L25" s="324"/>
      <c r="M25" s="6"/>
    </row>
    <row r="26" spans="1:28" ht="24.75" customHeight="1" x14ac:dyDescent="0.2">
      <c r="A26" s="5"/>
      <c r="B26" s="319" t="str">
        <f>IF(Declaration!$I$4="English",Languages!A59,IF(Declaration!$I$4="French",Languages!B59,IF(Declaration!$I$4="Spanish",Languages!C59,IF(Declaration!$I$4="German",Languages!D59,IF(Declaration!$I$4="Chinese",Languages!E59,IF(Declaration!$I$4="Japanese",Languages!F59,IF(Declaration!$I$4="Portugese",Languages!G59)))))))</f>
        <v>Regulatory scope:</v>
      </c>
      <c r="C26" s="320"/>
      <c r="D26" s="321"/>
      <c r="F26" s="322" t="s">
        <v>5102</v>
      </c>
      <c r="G26" s="323"/>
      <c r="H26" s="323"/>
      <c r="I26" s="323"/>
      <c r="J26" s="323"/>
      <c r="K26" s="323"/>
      <c r="L26" s="324"/>
      <c r="M26" s="6"/>
      <c r="P26" s="7" t="str">
        <f>IF(Declaration!$I$4="English",Languages!$A1076,IF(Declaration!$I$4="French",Languages!$B1076,IF(Declaration!$I$4="Spanish",Languages!$C1076,IF(Declaration!$I$4="German",Languages!$D1076,IF(Declaration!$I$4="Chinese",Languages!$E1076,IF(Declaration!$I$4="Japanese",Languages!$F1076,IF(Declaration!$I$4="Portugese",Languages!$G1076)))))))</f>
        <v>All</v>
      </c>
      <c r="Q26" s="7" t="str">
        <f>IF(Declaration!$I$4="English",Languages!$A1077,IF(Declaration!$I$4="French",Languages!$B1077,IF(Declaration!$I$4="Spanish",Languages!$C1077,IF(Declaration!$I$4="German",Languages!$D1077,IF(Declaration!$I$4="Chinese",Languages!$E1077,IF(Declaration!$I$4="Japanese",Languages!$F1077,IF(Declaration!$I$4="Portugese",Languages!$G1077)))))))</f>
        <v>Select</v>
      </c>
    </row>
    <row r="27" spans="1:28" ht="76.349999999999994" customHeight="1" x14ac:dyDescent="0.2">
      <c r="A27" s="5"/>
      <c r="M27" s="6"/>
      <c r="P27" s="161"/>
    </row>
    <row r="28" spans="1:28" ht="36" customHeight="1" x14ac:dyDescent="0.2">
      <c r="A28" s="5"/>
      <c r="B28" s="80" t="str">
        <f>IF(Declaration!$I$4="English",Languages!A60,IF(Declaration!$I$4="French",Languages!B60,IF(Declaration!$I$4="Spanish",Languages!C60,IF(Declaration!$I$4="German",Languages!D60,IF(Declaration!$I$4="Chinese",Languages!E60,IF(Declaration!$I$4="Japanese",Languages!F60,IF(Declaration!$I$4="Portugese",Languages!G60)))))))</f>
        <v xml:space="preserve">Question #   </v>
      </c>
      <c r="C28" s="80" t="str">
        <f>IF(Declaration!$I$4="English",Languages!A61,IF(Declaration!$I$4="French",Languages!B61,IF(Declaration!$I$4="Spanish",Languages!C61,IF(Declaration!$I$4="German",Languages!D61,IF(Declaration!$I$4="Chinese",Languages!E61,IF(Declaration!$I$4="Japanese",Languages!F61,IF(Declaration!$I$4="Portugese",Languages!G61)))))))</f>
        <v>Sub-Question #</v>
      </c>
      <c r="D28" s="80" t="str">
        <f>IF(Declaration!$I$4="English",Languages!A62,IF(Declaration!$I$4="French",Languages!B62,IF(Declaration!$I$4="Spanish",Languages!C62,IF(Declaration!$I$4="German",Languages!D62,IF(Declaration!$I$4="Chinese",Languages!E62,IF(Declaration!$I$4="Japanese",Languages!F62,IF(Declaration!$I$4="Portugese",Languages!G62)))))))</f>
        <v xml:space="preserve">Question    </v>
      </c>
      <c r="E28" s="51"/>
      <c r="F28" s="80" t="str">
        <f>IF(Declaration!$I$4="English",Languages!A63,IF(Declaration!$I$4="French",Languages!B63,IF(Declaration!$I$4="Spanish",Languages!C63,IF(Declaration!$I$4="German",Languages!D63,IF(Declaration!$I$4="Chinese",Languages!E63,IF(Declaration!$I$4="Japanese",Languages!F63,IF(Declaration!$I$4="Portugese",Languages!G63)))))))</f>
        <v>Question Response</v>
      </c>
      <c r="G28" s="378" t="str">
        <f>IF(Declaration!$I$4="English",Languages!A64,IF(Declaration!$I$4="French",Languages!B64,IF(Declaration!$I$4="Spanish",Languages!C64,IF(Declaration!$I$4="German",Languages!D64,IF(Declaration!$I$4="Chinese",Languages!E64,IF(Declaration!$I$4="Japanese",Languages!F64,IF(Declaration!$I$4="Portugese",Languages!G64)))))))</f>
        <v>Supporting Documentation Required</v>
      </c>
      <c r="H28" s="379"/>
      <c r="I28" s="191" t="str">
        <f>IF(Declaration!$I$4="English",Languages!A65,IF(Declaration!$I$4="French",Languages!B65,IF(Declaration!$I$4="Spanish",Languages!C65,IF(Declaration!$I$4="German",Languages!D65,IF(Declaration!$I$4="Chinese",Languages!E65,IF(Declaration!$I$4="Japanese",Languages!F65,IF(Declaration!$I$4="Portugese",Languages!G65)))))))</f>
        <v>URL or File</v>
      </c>
      <c r="J28" s="380" t="str">
        <f>IF(Declaration!$I$4="English",Languages!A66,IF(Declaration!$I$4="French",Languages!B66,IF(Declaration!$I$4="Spanish",Languages!C66,IF(Declaration!$I$4="German",Languages!D66,IF(Declaration!$I$4="Chinese",Languages!E66,IF(Declaration!$I$4="Japanese",Languages!F66,IF(Declaration!$I$4="Portugese",Languages!G66)))))))</f>
        <v>Insert URL to relevant document(s) or insert relevant file name(s)</v>
      </c>
      <c r="K28" s="381"/>
      <c r="L28" s="77" t="str">
        <f>IF(Declaration!$I$4="English",Languages!A67,IF(Declaration!$I$4="French",Languages!B67,IF(Declaration!$I$4="Spanish",Languages!C67,IF(Declaration!$I$4="German",Languages!D67,IF(Declaration!$I$4="Chinese",Languages!E67,IF(Declaration!$I$4="Japanese",Languages!F67,IF(Declaration!$I$4="Portugese",Languages!G67)))))))</f>
        <v>Comments</v>
      </c>
      <c r="M28" s="6"/>
      <c r="P28" s="161"/>
    </row>
    <row r="29" spans="1:28" ht="42.75" customHeight="1" x14ac:dyDescent="0.2">
      <c r="A29" s="5"/>
      <c r="B29" s="331" t="str">
        <f>IF(Declaration!$I$4="English",Languages!A68,IF(Declaration!$I$4="French",Languages!B68,IF(Declaration!$I$4="Spanish",Languages!C68,IF(Declaration!$I$4="German",Languages!D68,IF(Declaration!$I$4="Chinese",Languages!E68,IF(Declaration!$I$4="Japanese",Languages!F68,IF(Declaration!$I$4="Portugese",Languages!G68)))))))</f>
        <v xml:space="preserve">Questions 1-10: Screening &amp; Prioritization  </v>
      </c>
      <c r="C29" s="332"/>
      <c r="D29" s="332"/>
      <c r="E29" s="332"/>
      <c r="F29" s="332"/>
      <c r="G29" s="332"/>
      <c r="H29" s="332"/>
      <c r="I29" s="332"/>
      <c r="J29" s="332"/>
      <c r="K29" s="332"/>
      <c r="L29" s="333"/>
      <c r="M29" s="6"/>
      <c r="P29" s="161"/>
    </row>
    <row r="30" spans="1:28" ht="62.25" customHeight="1" x14ac:dyDescent="0.25">
      <c r="A30" s="5"/>
      <c r="B30" s="42">
        <v>1</v>
      </c>
      <c r="C30" s="81"/>
      <c r="D30" s="47" t="str">
        <f>IF(Declaration!$I$4="English",Languages!A69,IF(Declaration!$I$4="French",Languages!B69,IF(Declaration!$I$4="Spanish",Languages!C69,IF(Declaration!$I$4="German",Languages!D69,IF(Declaration!$I$4="Chinese",Languages!E69,IF(Declaration!$I$4="Japanese",Languages!F69,IF(Declaration!$I$4="Portugese",Languages!G69)))))))</f>
        <v>Where does your organization have operations? Please select all countries/jurisdictions that apply on the 'Countries tab'.</v>
      </c>
      <c r="E30" s="40"/>
      <c r="F30" s="206" t="str">
        <f>$P$16&amp;" "&amp;IF(SUM(COUNTIF(Countries!$C:$C,$P$2))=0,0,COUNTIF(Countries!$C:$C,$P$2))</f>
        <v>Number selected: 39</v>
      </c>
      <c r="G30" s="341"/>
      <c r="H30" s="342"/>
      <c r="I30" s="186"/>
      <c r="J30" s="344"/>
      <c r="K30" s="345"/>
      <c r="L30" s="256"/>
      <c r="M30" s="6"/>
      <c r="P30" s="161"/>
      <c r="R30" s="207"/>
      <c r="S30" s="207"/>
      <c r="T30" s="207"/>
      <c r="U30" s="207"/>
      <c r="V30" s="207"/>
      <c r="W30" s="207"/>
      <c r="X30" s="207"/>
      <c r="Y30" s="207"/>
      <c r="Z30" s="207"/>
      <c r="AA30" s="207"/>
      <c r="AB30" s="207"/>
    </row>
    <row r="31" spans="1:28" ht="78" customHeight="1" x14ac:dyDescent="0.25">
      <c r="A31" s="5"/>
      <c r="B31" s="38">
        <v>2</v>
      </c>
      <c r="C31" s="38"/>
      <c r="D31" s="47" t="str">
        <f>IF(Declaration!$I$4="English",Languages!A72,IF(Declaration!$I$4="French",Languages!B72,IF(Declaration!$I$4="Spanish",Languages!C72,IF(Declaration!$I$4="German",Languages!D72,IF(Declaration!$I$4="Chinese",Languages!E72,IF(Declaration!$I$4="Japanese",Languages!F72,IF(Declaration!$I$4="Portugese",Languages!G72)))))))</f>
        <v>Does your organization have operations in any of the sectors listed on the 'Sectors tab'? If Yes, please select all sectors that apply on the 'Sectors' tab.</v>
      </c>
      <c r="E31" s="40"/>
      <c r="F31" s="90" t="s">
        <v>993</v>
      </c>
      <c r="G31" s="341"/>
      <c r="H31" s="342"/>
      <c r="I31" s="187"/>
      <c r="J31" s="344"/>
      <c r="K31" s="345"/>
      <c r="L31" s="256"/>
      <c r="M31" s="6"/>
      <c r="P31" s="161"/>
      <c r="R31" s="207"/>
      <c r="S31" s="207"/>
      <c r="T31" s="207"/>
      <c r="U31" s="207"/>
      <c r="V31" s="207"/>
      <c r="W31" s="207"/>
      <c r="X31" s="207"/>
      <c r="Y31" s="207"/>
      <c r="Z31" s="207"/>
      <c r="AA31" s="207"/>
      <c r="AB31" s="207"/>
    </row>
    <row r="32" spans="1:28" ht="85.5" customHeight="1" x14ac:dyDescent="0.25">
      <c r="A32" s="5"/>
      <c r="B32" s="38">
        <v>3</v>
      </c>
      <c r="C32" s="38"/>
      <c r="D32" s="47" t="str">
        <f>IF(Declaration!$I$4="English",Languages!A74,IF(Declaration!$I$4="French",Languages!B74,IF(Declaration!$I$4="Spanish",Languages!C74,IF(Declaration!$I$4="German",Languages!D74,IF(Declaration!$I$4="Chinese",Languages!E74,IF(Declaration!$I$4="Japanese",Languages!F74,IF(Declaration!$I$4="Portugese",Languages!G74)))))))</f>
        <v>Does your organization produce and/or source (directly or indirectly) the good(s) covered by this Declaration in any of the source countries/jurisdictions listed in the 'Source Countries tab'? Please select all countries/jurisdictions that apply on the 'Source Countries tab'.</v>
      </c>
      <c r="E32" s="40"/>
      <c r="F32" s="328"/>
      <c r="G32" s="329"/>
      <c r="H32" s="329"/>
      <c r="I32" s="329"/>
      <c r="J32" s="329"/>
      <c r="K32" s="329"/>
      <c r="L32" s="330"/>
      <c r="M32" s="6"/>
      <c r="P32" s="161"/>
      <c r="R32" s="207"/>
      <c r="S32" s="207"/>
      <c r="T32" s="207"/>
      <c r="U32" s="207"/>
      <c r="V32" s="207"/>
      <c r="W32" s="207"/>
      <c r="X32" s="207"/>
      <c r="Y32" s="207"/>
      <c r="Z32" s="207"/>
      <c r="AA32" s="207"/>
      <c r="AB32" s="207"/>
    </row>
    <row r="33" spans="1:28" ht="91.5" customHeight="1" x14ac:dyDescent="0.25">
      <c r="A33" s="5"/>
      <c r="B33" s="385"/>
      <c r="C33" s="386"/>
      <c r="D33" s="269" t="str">
        <f>IF(ISBLANK(G20),"",G20)</f>
        <v/>
      </c>
      <c r="E33" s="40"/>
      <c r="F33" s="206" t="str">
        <f>IF(D33="","",IF(COUNTIF(O33:V33,$P$19)&gt;0,$P$19,IF(D33&lt;&gt;"",$P$13&amp;" "&amp;O33&amp;CHAR(10)&amp;'Source Countries'!$J$11&amp;": "&amp; $P33&amp;CHAR(10)&amp;'Source Countries'!$J$12&amp;": "&amp; $Q33&amp;CHAR(10)&amp;CHAR(10)&amp;CHAR(10)&amp;$P$14&amp;" "&amp;$S33&amp;CHAR(10)&amp;'Source Countries'!$J$7&amp; ": "&amp;$T33 &amp;CHAR(10)&amp;'Source Countries'!$J$8 &amp; ": " &amp; $U33&amp;CHAR(10)&amp;'Source Countries'!$J$9&amp; ": "&amp;$V33,FALSE)))</f>
        <v/>
      </c>
      <c r="G33" s="341"/>
      <c r="H33" s="342"/>
      <c r="I33" s="187"/>
      <c r="J33" s="344"/>
      <c r="K33" s="345"/>
      <c r="L33" s="256"/>
      <c r="M33" s="6"/>
      <c r="O33" s="268" t="str" cm="1">
        <f t="array" ref="O33">IF($D33="","",IF(AND($D33&lt;&gt;"",COUNTIF('Source Countries'!$B:$B,$D33)&lt;&gt;COUNTIFS('Source Countries'!$B:$B,$D33,'Source Countries'!$D:$D,"&lt;&gt;"&amp;"")),$P$19,IF(AND(_xlfn.TEXTJOIN(", ",TRUE,_xlfn.UNIQUE(IF(($D33&amp;'Source Countries'!$J$10)='Source Countries'!$N:$N,'Source Countries'!$C:$C,"")))="",COUNTIF('Source Countries'!$B:$B,$D33)=COUNTIFS('Source Countries'!$B:$B,$D33,'Source Countries'!$D:$D,"&lt;&gt;"&amp;"")),"",_xlfn.TEXTJOIN(", ",TRUE,_xlfn.UNIQUE(IF(($D33&amp;'Source Countries'!$J$10)='Source Countries'!$N:$N,'Source Countries'!$C:$C,""))))))</f>
        <v/>
      </c>
      <c r="P33" s="268" t="str" cm="1">
        <f t="array" ref="P33">IF($D33="","",IF(AND($D33&lt;&gt;"",COUNTIF('Source Countries'!$B:$B,$D33)&lt;&gt;COUNTIFS('Source Countries'!$B:$B,$D33,'Source Countries'!$D:$D,"&lt;&gt;"&amp;"")),$P$19,IF(AND(_xlfn.TEXTJOIN(", ",TRUE,_xlfn.UNIQUE(IF(($D33&amp;'Source Countries'!$J$11)='Source Countries'!$N:$N,'Source Countries'!$C:$C,"")))="",COUNTIF('Source Countries'!$B:$B,$D33)=COUNTIFS('Source Countries'!$B:$B,$D33,'Source Countries'!$D:$D,"&lt;&gt;"&amp;"")),"",_xlfn.TEXTJOIN(", ",TRUE,_xlfn.UNIQUE(IF(($D33&amp;'Source Countries'!$J$11)='Source Countries'!$N:$N,'Source Countries'!$C:$C,""))))))</f>
        <v/>
      </c>
      <c r="Q33" s="268" t="str" cm="1">
        <f t="array" ref="Q33">IF($D33="","",IF(AND($D33&lt;&gt;"",COUNTIF('Source Countries'!$B:$B,$D33)&lt;&gt;COUNTIFS('Source Countries'!$B:$B,$D33,'Source Countries'!$D:$D,"&lt;&gt;"&amp;"")),$P$19,IF(AND(_xlfn.TEXTJOIN(", ",TRUE,_xlfn.UNIQUE(IF(($D33&amp;'Source Countries'!$J$12)='Source Countries'!$N:$N,'Source Countries'!$C:$C,"")))="",COUNTIF('Source Countries'!$B:$B,$D33)=COUNTIFS('Source Countries'!$B:$B,$D33,'Source Countries'!$D:$D,"&lt;&gt;"&amp;"")),"",_xlfn.TEXTJOIN(", ",TRUE,_xlfn.UNIQUE(IF(($D33&amp;'Source Countries'!$J$12)='Source Countries'!$N:$N,'Source Countries'!$C:$C,""))))))</f>
        <v/>
      </c>
      <c r="R33" s="268"/>
      <c r="S33" s="268" t="str" cm="1">
        <f t="array" ref="S33">IF($D33="","",IF(AND($D33&lt;&gt;"",COUNTIF('Source Countries'!$B:$B,$D33)&lt;&gt;COUNTIFS('Source Countries'!$B:$B,$D33,'Source Countries'!$E:$E,"&lt;&gt;"&amp;"")),$P$19,IF(AND(_xlfn.TEXTJOIN(", ",TRUE,_xlfn.UNIQUE(IF(($D33&amp;'Source Countries'!$J$6)='Source Countries'!$O:$O,'Source Countries'!$C:$C,"")))="",COUNTIF('Source Countries'!$B:$B,$D33)=COUNTIFS('Source Countries'!$B:$B,$D33,'Source Countries'!$E:$E,"&lt;&gt;"&amp;"")),"",_xlfn.TEXTJOIN(", ",TRUE,_xlfn.UNIQUE(IF(($D33&amp;'Source Countries'!$J$6)='Source Countries'!$O:$O,'Source Countries'!$C:$C,""))))))</f>
        <v/>
      </c>
      <c r="T33" s="268" t="str" cm="1">
        <f t="array" ref="T33">IF($D33="","",IF(AND($D33&lt;&gt;"",COUNTIF('Source Countries'!$B:$B,$D33)&lt;&gt;COUNTIFS('Source Countries'!$B:$B,$D33,'Source Countries'!$E:$E,"&lt;&gt;"&amp;"")),$P$19,IF(AND(_xlfn.TEXTJOIN(", ",TRUE,_xlfn.UNIQUE(IF(($D33&amp;'Source Countries'!$J$7)='Source Countries'!$O:$O,'Source Countries'!$C:$C,"")))="",COUNTIF('Source Countries'!$B:$B,$D33)=COUNTIFS('Source Countries'!$B:$B,$D33,'Source Countries'!$E:$E,"&lt;&gt;"&amp;"")),"",_xlfn.TEXTJOIN(", ",TRUE,_xlfn.UNIQUE(IF(($D33&amp;'Source Countries'!$J$7)='Source Countries'!$O:$O,'Source Countries'!$C:$C,""))))))</f>
        <v/>
      </c>
      <c r="U33" s="268" t="str" cm="1">
        <f t="array" ref="U33">IF($D33="","",IF(AND($D33&lt;&gt;"",COUNTIF('Source Countries'!$B:$B,$D33)&lt;&gt;COUNTIFS('Source Countries'!$B:$B,$D33,'Source Countries'!$E:$E,"&lt;&gt;"&amp;"")),$P$19,IF(AND(_xlfn.TEXTJOIN(", ",TRUE,_xlfn.UNIQUE(IF(($D33&amp;'Source Countries'!$J$8)='Source Countries'!$O:$O,'Source Countries'!$C:$C,"")))="",COUNTIF('Source Countries'!$B:$B,$D33)=COUNTIFS('Source Countries'!$B:$B,$D33,'Source Countries'!$E:$E,"&lt;&gt;"&amp;"")),"",_xlfn.TEXTJOIN(", ",TRUE,_xlfn.UNIQUE(IF(($D33&amp;'Source Countries'!$J$8)='Source Countries'!$O:$O,'Source Countries'!$C:$C,""))))))</f>
        <v/>
      </c>
      <c r="V33" s="268" t="str" cm="1">
        <f t="array" ref="V33">IF($D33="","",IF(AND($D33&lt;&gt;"",COUNTIF('Source Countries'!$B:$B,$D33)&lt;&gt;COUNTIFS('Source Countries'!$B:$B,$D33,'Source Countries'!$E:$E,"&lt;&gt;"&amp;"")),$P$19,IF(AND(_xlfn.TEXTJOIN(", ",TRUE,_xlfn.UNIQUE(IF(($D33&amp;'Source Countries'!$J$9)='Source Countries'!$O:$O,'Source Countries'!$C:$C,"")))="",COUNTIF('Source Countries'!$B:$B,$D33)=COUNTIFS('Source Countries'!$B:$B,$D33,'Source Countries'!$E:$E,"&lt;&gt;"&amp;"")),"",_xlfn.TEXTJOIN(", ",TRUE,_xlfn.UNIQUE(IF(($D33&amp;'Source Countries'!$J$9)='Source Countries'!$O:$O,'Source Countries'!$C:$C,""))))))</f>
        <v/>
      </c>
      <c r="W33" s="207"/>
      <c r="X33" s="207"/>
      <c r="Y33" s="207"/>
      <c r="Z33" s="207"/>
      <c r="AA33" s="207"/>
      <c r="AB33" s="207"/>
    </row>
    <row r="34" spans="1:28" ht="91.5" customHeight="1" x14ac:dyDescent="0.25">
      <c r="A34" s="5"/>
      <c r="B34" s="387"/>
      <c r="C34" s="388"/>
      <c r="D34" s="269" t="str">
        <f>IF(ISBLANK(G21),"",G21)</f>
        <v/>
      </c>
      <c r="E34" s="40"/>
      <c r="F34" s="206" t="str">
        <f>IF(D34="","",IF(COUNTIF(O34:V34,$P$19)&gt;0,$P$19,IF(D34&lt;&gt;"",$P$13&amp;" "&amp;O34&amp;CHAR(10)&amp;'Source Countries'!$J$11&amp;": "&amp; $P34&amp;CHAR(10)&amp;'Source Countries'!$J$12&amp;": "&amp; $Q34&amp;CHAR(10)&amp;CHAR(10)&amp;CHAR(10)&amp;$P$14&amp;" "&amp;$S34&amp;CHAR(10)&amp;'Source Countries'!$J$7&amp; ": "&amp;$T34 &amp;CHAR(10)&amp;'Source Countries'!$J$8 &amp; ": " &amp; $U34&amp;CHAR(10)&amp;'Source Countries'!$J$9&amp; ": "&amp;$V34,FALSE)))</f>
        <v/>
      </c>
      <c r="G34" s="341"/>
      <c r="H34" s="342"/>
      <c r="I34" s="187"/>
      <c r="J34" s="344"/>
      <c r="K34" s="345"/>
      <c r="L34" s="256"/>
      <c r="M34" s="6"/>
      <c r="O34" s="268" t="str" cm="1">
        <f t="array" ref="O34">IF($D34="","",IF(AND($D34&lt;&gt;"",COUNTIF('Source Countries'!$B:$B,$D34)&lt;&gt;COUNTIFS('Source Countries'!$B:$B,$D34,'Source Countries'!$D:$D,"&lt;&gt;"&amp;"")),$P$19,IF(AND(_xlfn.TEXTJOIN(", ",TRUE,_xlfn.UNIQUE(IF(($D34&amp;'Source Countries'!$J$10)='Source Countries'!$N:$N,'Source Countries'!$C:$C,"")))="",COUNTIF('Source Countries'!$B:$B,$D34)=COUNTIFS('Source Countries'!$B:$B,$D34,'Source Countries'!$D:$D,"&lt;&gt;"&amp;"")),"",_xlfn.TEXTJOIN(", ",TRUE,_xlfn.UNIQUE(IF(($D34&amp;'Source Countries'!$J$10)='Source Countries'!$N:$N,'Source Countries'!$C:$C,""))))))</f>
        <v/>
      </c>
      <c r="P34" s="268" t="str" cm="1">
        <f t="array" ref="P34">IF($D34="","",IF(AND($D34&lt;&gt;"",COUNTIF('Source Countries'!$B:$B,$D34)&lt;&gt;COUNTIFS('Source Countries'!$B:$B,$D34,'Source Countries'!$D:$D,"&lt;&gt;"&amp;"")),$P$19,IF(AND(_xlfn.TEXTJOIN(", ",TRUE,_xlfn.UNIQUE(IF(($D34&amp;'Source Countries'!$J$11)='Source Countries'!$N:$N,'Source Countries'!$C:$C,"")))="",COUNTIF('Source Countries'!$B:$B,$D34)=COUNTIFS('Source Countries'!$B:$B,$D34,'Source Countries'!$D:$D,"&lt;&gt;"&amp;"")),"",_xlfn.TEXTJOIN(", ",TRUE,_xlfn.UNIQUE(IF(($D34&amp;'Source Countries'!$J$11)='Source Countries'!$N:$N,'Source Countries'!$C:$C,""))))))</f>
        <v/>
      </c>
      <c r="Q34" s="268" t="str" cm="1">
        <f t="array" ref="Q34">IF($D34="","",IF(AND($D34&lt;&gt;"",COUNTIF('Source Countries'!$B:$B,$D34)&lt;&gt;COUNTIFS('Source Countries'!$B:$B,$D34,'Source Countries'!$D:$D,"&lt;&gt;"&amp;"")),$P$19,IF(AND(_xlfn.TEXTJOIN(", ",TRUE,_xlfn.UNIQUE(IF(($D34&amp;'Source Countries'!$J$12)='Source Countries'!$N:$N,'Source Countries'!$C:$C,"")))="",COUNTIF('Source Countries'!$B:$B,$D34)=COUNTIFS('Source Countries'!$B:$B,$D34,'Source Countries'!$D:$D,"&lt;&gt;"&amp;"")),"",_xlfn.TEXTJOIN(", ",TRUE,_xlfn.UNIQUE(IF(($D34&amp;'Source Countries'!$J$12)='Source Countries'!$N:$N,'Source Countries'!$C:$C,""))))))</f>
        <v/>
      </c>
      <c r="R34" s="268"/>
      <c r="S34" s="268" t="str" cm="1">
        <f t="array" ref="S34">IF($D34="","",IF(AND($D34&lt;&gt;"",COUNTIF('Source Countries'!$B:$B,$D34)&lt;&gt;COUNTIFS('Source Countries'!$B:$B,$D34,'Source Countries'!$E:$E,"&lt;&gt;"&amp;"")),$P$19,IF(AND(_xlfn.TEXTJOIN(", ",TRUE,_xlfn.UNIQUE(IF(($D34&amp;'Source Countries'!$J$6)='Source Countries'!$O:$O,'Source Countries'!$C:$C,"")))="",COUNTIF('Source Countries'!$B:$B,$D34)=COUNTIFS('Source Countries'!$B:$B,$D34,'Source Countries'!$E:$E,"&lt;&gt;"&amp;"")),"",_xlfn.TEXTJOIN(", ",TRUE,_xlfn.UNIQUE(IF(($D34&amp;'Source Countries'!$J$6)='Source Countries'!$O:$O,'Source Countries'!$C:$C,""))))))</f>
        <v/>
      </c>
      <c r="T34" s="268" t="str" cm="1">
        <f t="array" ref="T34">IF($D34="","",IF(AND($D34&lt;&gt;"",COUNTIF('Source Countries'!$B:$B,$D34)&lt;&gt;COUNTIFS('Source Countries'!$B:$B,$D34,'Source Countries'!$E:$E,"&lt;&gt;"&amp;"")),$P$19,IF(AND(_xlfn.TEXTJOIN(", ",TRUE,_xlfn.UNIQUE(IF(($D34&amp;'Source Countries'!$J$7)='Source Countries'!$O:$O,'Source Countries'!$C:$C,"")))="",COUNTIF('Source Countries'!$B:$B,$D34)=COUNTIFS('Source Countries'!$B:$B,$D34,'Source Countries'!$E:$E,"&lt;&gt;"&amp;"")),"",_xlfn.TEXTJOIN(", ",TRUE,_xlfn.UNIQUE(IF(($D34&amp;'Source Countries'!$J$7)='Source Countries'!$O:$O,'Source Countries'!$C:$C,""))))))</f>
        <v/>
      </c>
      <c r="U34" s="268" t="str" cm="1">
        <f t="array" ref="U34">IF($D34="","",IF(AND($D34&lt;&gt;"",COUNTIF('Source Countries'!$B:$B,$D34)&lt;&gt;COUNTIFS('Source Countries'!$B:$B,$D34,'Source Countries'!$E:$E,"&lt;&gt;"&amp;"")),$P$19,IF(AND(_xlfn.TEXTJOIN(", ",TRUE,_xlfn.UNIQUE(IF(($D34&amp;'Source Countries'!$J$8)='Source Countries'!$O:$O,'Source Countries'!$C:$C,"")))="",COUNTIF('Source Countries'!$B:$B,$D34)=COUNTIFS('Source Countries'!$B:$B,$D34,'Source Countries'!$E:$E,"&lt;&gt;"&amp;"")),"",_xlfn.TEXTJOIN(", ",TRUE,_xlfn.UNIQUE(IF(($D34&amp;'Source Countries'!$J$8)='Source Countries'!$O:$O,'Source Countries'!$C:$C,""))))))</f>
        <v/>
      </c>
      <c r="V34" s="268" t="str" cm="1">
        <f t="array" ref="V34">IF($D34="","",IF(AND($D34&lt;&gt;"",COUNTIF('Source Countries'!$B:$B,$D34)&lt;&gt;COUNTIFS('Source Countries'!$B:$B,$D34,'Source Countries'!$E:$E,"&lt;&gt;"&amp;"")),$P$19,IF(AND(_xlfn.TEXTJOIN(", ",TRUE,_xlfn.UNIQUE(IF(($D34&amp;'Source Countries'!$J$9)='Source Countries'!$O:$O,'Source Countries'!$C:$C,"")))="",COUNTIF('Source Countries'!$B:$B,$D34)=COUNTIFS('Source Countries'!$B:$B,$D34,'Source Countries'!$E:$E,"&lt;&gt;"&amp;"")),"",_xlfn.TEXTJOIN(", ",TRUE,_xlfn.UNIQUE(IF(($D34&amp;'Source Countries'!$J$9)='Source Countries'!$O:$O,'Source Countries'!$C:$C,""))))))</f>
        <v/>
      </c>
      <c r="W34" s="207"/>
      <c r="X34" s="207"/>
      <c r="Y34" s="207"/>
      <c r="Z34" s="207"/>
      <c r="AA34" s="207"/>
      <c r="AB34" s="207"/>
    </row>
    <row r="35" spans="1:28" ht="91.5" customHeight="1" x14ac:dyDescent="0.25">
      <c r="A35" s="5"/>
      <c r="B35" s="387"/>
      <c r="C35" s="388"/>
      <c r="D35" s="269" t="str">
        <f>IF(ISBLANK(G22),"",G22)</f>
        <v/>
      </c>
      <c r="E35" s="40"/>
      <c r="F35" s="206" t="str">
        <f>IF(D35="","",IF(COUNTIF(O35:V35,$P$19)&gt;0,$P$19,IF(D35&lt;&gt;"",$P$13&amp;" "&amp;O35&amp;CHAR(10)&amp;'Source Countries'!$J$11&amp;": "&amp; $P35&amp;CHAR(10)&amp;'Source Countries'!$J$12&amp;": "&amp; $Q35&amp;CHAR(10)&amp;CHAR(10)&amp;CHAR(10)&amp;$P$14&amp;" "&amp;$S35&amp;CHAR(10)&amp;'Source Countries'!$J$7&amp; ": "&amp;$T35 &amp;CHAR(10)&amp;'Source Countries'!$J$8 &amp; ": " &amp; $U35&amp;CHAR(10)&amp;'Source Countries'!$J$9&amp; ": "&amp;$V35,FALSE)))</f>
        <v/>
      </c>
      <c r="G35" s="341"/>
      <c r="H35" s="342"/>
      <c r="I35" s="187"/>
      <c r="J35" s="344"/>
      <c r="K35" s="345"/>
      <c r="L35" s="256"/>
      <c r="M35" s="6"/>
      <c r="O35" s="268" t="str" cm="1">
        <f t="array" ref="O35">IF($D35="","",IF(AND($D35&lt;&gt;"",COUNTIF('Source Countries'!$B:$B,$D35)&lt;&gt;COUNTIFS('Source Countries'!$B:$B,$D35,'Source Countries'!$D:$D,"&lt;&gt;"&amp;"")),$P$19,IF(AND(_xlfn.TEXTJOIN(", ",TRUE,_xlfn.UNIQUE(IF(($D35&amp;'Source Countries'!$J$10)='Source Countries'!$N:$N,'Source Countries'!$C:$C,"")))="",COUNTIF('Source Countries'!$B:$B,$D35)=COUNTIFS('Source Countries'!$B:$B,$D35,'Source Countries'!$D:$D,"&lt;&gt;"&amp;"")),"",_xlfn.TEXTJOIN(", ",TRUE,_xlfn.UNIQUE(IF(($D35&amp;'Source Countries'!$J$10)='Source Countries'!$N:$N,'Source Countries'!$C:$C,""))))))</f>
        <v/>
      </c>
      <c r="P35" s="268" t="str" cm="1">
        <f t="array" ref="P35">IF($D35="","",IF(AND($D35&lt;&gt;"",COUNTIF('Source Countries'!$B:$B,$D35)&lt;&gt;COUNTIFS('Source Countries'!$B:$B,$D35,'Source Countries'!$D:$D,"&lt;&gt;"&amp;"")),$P$19,IF(AND(_xlfn.TEXTJOIN(", ",TRUE,_xlfn.UNIQUE(IF(($D35&amp;'Source Countries'!$J$11)='Source Countries'!$N:$N,'Source Countries'!$C:$C,"")))="",COUNTIF('Source Countries'!$B:$B,$D35)=COUNTIFS('Source Countries'!$B:$B,$D35,'Source Countries'!$D:$D,"&lt;&gt;"&amp;"")),"",_xlfn.TEXTJOIN(", ",TRUE,_xlfn.UNIQUE(IF(($D35&amp;'Source Countries'!$J$11)='Source Countries'!$N:$N,'Source Countries'!$C:$C,""))))))</f>
        <v/>
      </c>
      <c r="Q35" s="268" t="str" cm="1">
        <f t="array" ref="Q35">IF($D35="","",IF(AND($D35&lt;&gt;"",COUNTIF('Source Countries'!$B:$B,$D35)&lt;&gt;COUNTIFS('Source Countries'!$B:$B,$D35,'Source Countries'!$D:$D,"&lt;&gt;"&amp;"")),$P$19,IF(AND(_xlfn.TEXTJOIN(", ",TRUE,_xlfn.UNIQUE(IF(($D35&amp;'Source Countries'!$J$12)='Source Countries'!$N:$N,'Source Countries'!$C:$C,"")))="",COUNTIF('Source Countries'!$B:$B,$D35)=COUNTIFS('Source Countries'!$B:$B,$D35,'Source Countries'!$D:$D,"&lt;&gt;"&amp;"")),"",_xlfn.TEXTJOIN(", ",TRUE,_xlfn.UNIQUE(IF(($D35&amp;'Source Countries'!$J$12)='Source Countries'!$N:$N,'Source Countries'!$C:$C,""))))))</f>
        <v/>
      </c>
      <c r="R35" s="268"/>
      <c r="S35" s="268" t="str" cm="1">
        <f t="array" ref="S35">IF($D35="","",IF(AND($D35&lt;&gt;"",COUNTIF('Source Countries'!$B:$B,$D35)&lt;&gt;COUNTIFS('Source Countries'!$B:$B,$D35,'Source Countries'!$E:$E,"&lt;&gt;"&amp;"")),$P$19,IF(AND(_xlfn.TEXTJOIN(", ",TRUE,_xlfn.UNIQUE(IF(($D35&amp;'Source Countries'!$J$6)='Source Countries'!$O:$O,'Source Countries'!$C:$C,"")))="",COUNTIF('Source Countries'!$B:$B,$D35)=COUNTIFS('Source Countries'!$B:$B,$D35,'Source Countries'!$E:$E,"&lt;&gt;"&amp;"")),"",_xlfn.TEXTJOIN(", ",TRUE,_xlfn.UNIQUE(IF(($D35&amp;'Source Countries'!$J$6)='Source Countries'!$O:$O,'Source Countries'!$C:$C,""))))))</f>
        <v/>
      </c>
      <c r="T35" s="268" t="str" cm="1">
        <f t="array" ref="T35">IF($D35="","",IF(AND($D35&lt;&gt;"",COUNTIF('Source Countries'!$B:$B,$D35)&lt;&gt;COUNTIFS('Source Countries'!$B:$B,$D35,'Source Countries'!$E:$E,"&lt;&gt;"&amp;"")),$P$19,IF(AND(_xlfn.TEXTJOIN(", ",TRUE,_xlfn.UNIQUE(IF(($D35&amp;'Source Countries'!$J$7)='Source Countries'!$O:$O,'Source Countries'!$C:$C,"")))="",COUNTIF('Source Countries'!$B:$B,$D35)=COUNTIFS('Source Countries'!$B:$B,$D35,'Source Countries'!$E:$E,"&lt;&gt;"&amp;"")),"",_xlfn.TEXTJOIN(", ",TRUE,_xlfn.UNIQUE(IF(($D35&amp;'Source Countries'!$J$7)='Source Countries'!$O:$O,'Source Countries'!$C:$C,""))))))</f>
        <v/>
      </c>
      <c r="U35" s="268" t="str" cm="1">
        <f t="array" ref="U35">IF($D35="","",IF(AND($D35&lt;&gt;"",COUNTIF('Source Countries'!$B:$B,$D35)&lt;&gt;COUNTIFS('Source Countries'!$B:$B,$D35,'Source Countries'!$E:$E,"&lt;&gt;"&amp;"")),$P$19,IF(AND(_xlfn.TEXTJOIN(", ",TRUE,_xlfn.UNIQUE(IF(($D35&amp;'Source Countries'!$J$8)='Source Countries'!$O:$O,'Source Countries'!$C:$C,"")))="",COUNTIF('Source Countries'!$B:$B,$D35)=COUNTIFS('Source Countries'!$B:$B,$D35,'Source Countries'!$E:$E,"&lt;&gt;"&amp;"")),"",_xlfn.TEXTJOIN(", ",TRUE,_xlfn.UNIQUE(IF(($D35&amp;'Source Countries'!$J$8)='Source Countries'!$O:$O,'Source Countries'!$C:$C,""))))))</f>
        <v/>
      </c>
      <c r="V35" s="268" t="str" cm="1">
        <f t="array" ref="V35">IF($D35="","",IF(AND($D35&lt;&gt;"",COUNTIF('Source Countries'!$B:$B,$D35)&lt;&gt;COUNTIFS('Source Countries'!$B:$B,$D35,'Source Countries'!$E:$E,"&lt;&gt;"&amp;"")),$P$19,IF(AND(_xlfn.TEXTJOIN(", ",TRUE,_xlfn.UNIQUE(IF(($D35&amp;'Source Countries'!$J$9)='Source Countries'!$O:$O,'Source Countries'!$C:$C,"")))="",COUNTIF('Source Countries'!$B:$B,$D35)=COUNTIFS('Source Countries'!$B:$B,$D35,'Source Countries'!$E:$E,"&lt;&gt;"&amp;"")),"",_xlfn.TEXTJOIN(", ",TRUE,_xlfn.UNIQUE(IF(($D35&amp;'Source Countries'!$J$9)='Source Countries'!$O:$O,'Source Countries'!$C:$C,""))))))</f>
        <v/>
      </c>
      <c r="W35" s="207"/>
      <c r="X35" s="207"/>
      <c r="Y35" s="207"/>
      <c r="Z35" s="207"/>
      <c r="AA35" s="207"/>
      <c r="AB35" s="207"/>
    </row>
    <row r="36" spans="1:28" ht="91.5" customHeight="1" x14ac:dyDescent="0.25">
      <c r="A36" s="5"/>
      <c r="B36" s="387"/>
      <c r="C36" s="388"/>
      <c r="D36" s="269" t="str">
        <f>IF(ISBLANK(G23),"",G23)</f>
        <v/>
      </c>
      <c r="E36" s="40"/>
      <c r="F36" s="206" t="str">
        <f>IF(D36="","",IF(COUNTIF(O36:V36,$P$19)&gt;0,$P$19,IF(D36&lt;&gt;"",$P$13&amp;" "&amp;O36&amp;CHAR(10)&amp;'Source Countries'!$J$11&amp;": "&amp; $P36&amp;CHAR(10)&amp;'Source Countries'!$J$12&amp;": "&amp; $Q36&amp;CHAR(10)&amp;CHAR(10)&amp;CHAR(10)&amp;$P$14&amp;" "&amp;$S36&amp;CHAR(10)&amp;'Source Countries'!$J$7&amp; ": "&amp;$T36 &amp;CHAR(10)&amp;'Source Countries'!$J$8 &amp; ": " &amp; $U36&amp;CHAR(10)&amp;'Source Countries'!$J$9&amp; ": "&amp;$V36,FALSE)))</f>
        <v/>
      </c>
      <c r="G36" s="341"/>
      <c r="H36" s="342"/>
      <c r="I36" s="187"/>
      <c r="J36" s="344"/>
      <c r="K36" s="345"/>
      <c r="L36" s="256"/>
      <c r="M36" s="6"/>
      <c r="O36" s="268" t="str" cm="1">
        <f t="array" ref="O36">IF($D36="","",IF(AND($D36&lt;&gt;"",COUNTIF('Source Countries'!$B:$B,$D36)&lt;&gt;COUNTIFS('Source Countries'!$B:$B,$D36,'Source Countries'!$D:$D,"&lt;&gt;"&amp;"")),$P$19,IF(AND(_xlfn.TEXTJOIN(", ",TRUE,_xlfn.UNIQUE(IF(($D36&amp;'Source Countries'!$J$10)='Source Countries'!$N:$N,'Source Countries'!$C:$C,"")))="",COUNTIF('Source Countries'!$B:$B,$D36)=COUNTIFS('Source Countries'!$B:$B,$D36,'Source Countries'!$D:$D,"&lt;&gt;"&amp;"")),"",_xlfn.TEXTJOIN(", ",TRUE,_xlfn.UNIQUE(IF(($D36&amp;'Source Countries'!$J$10)='Source Countries'!$N:$N,'Source Countries'!$C:$C,""))))))</f>
        <v/>
      </c>
      <c r="P36" s="268" t="str" cm="1">
        <f t="array" ref="P36">IF($D36="","",IF(AND($D36&lt;&gt;"",COUNTIF('Source Countries'!$B:$B,$D36)&lt;&gt;COUNTIFS('Source Countries'!$B:$B,$D36,'Source Countries'!$D:$D,"&lt;&gt;"&amp;"")),$P$19,IF(AND(_xlfn.TEXTJOIN(", ",TRUE,_xlfn.UNIQUE(IF(($D36&amp;'Source Countries'!$J$11)='Source Countries'!$N:$N,'Source Countries'!$C:$C,"")))="",COUNTIF('Source Countries'!$B:$B,$D36)=COUNTIFS('Source Countries'!$B:$B,$D36,'Source Countries'!$D:$D,"&lt;&gt;"&amp;"")),"",_xlfn.TEXTJOIN(", ",TRUE,_xlfn.UNIQUE(IF(($D36&amp;'Source Countries'!$J$11)='Source Countries'!$N:$N,'Source Countries'!$C:$C,""))))))</f>
        <v/>
      </c>
      <c r="Q36" s="268" t="str" cm="1">
        <f t="array" ref="Q36">IF($D36="","",IF(AND($D36&lt;&gt;"",COUNTIF('Source Countries'!$B:$B,$D36)&lt;&gt;COUNTIFS('Source Countries'!$B:$B,$D36,'Source Countries'!$D:$D,"&lt;&gt;"&amp;"")),$P$19,IF(AND(_xlfn.TEXTJOIN(", ",TRUE,_xlfn.UNIQUE(IF(($D36&amp;'Source Countries'!$J$12)='Source Countries'!$N:$N,'Source Countries'!$C:$C,"")))="",COUNTIF('Source Countries'!$B:$B,$D36)=COUNTIFS('Source Countries'!$B:$B,$D36,'Source Countries'!$D:$D,"&lt;&gt;"&amp;"")),"",_xlfn.TEXTJOIN(", ",TRUE,_xlfn.UNIQUE(IF(($D36&amp;'Source Countries'!$J$12)='Source Countries'!$N:$N,'Source Countries'!$C:$C,""))))))</f>
        <v/>
      </c>
      <c r="R36" s="268"/>
      <c r="S36" s="268" t="str" cm="1">
        <f t="array" ref="S36">IF($D36="","",IF(AND($D36&lt;&gt;"",COUNTIF('Source Countries'!$B:$B,$D36)&lt;&gt;COUNTIFS('Source Countries'!$B:$B,$D36,'Source Countries'!$E:$E,"&lt;&gt;"&amp;"")),$P$19,IF(AND(_xlfn.TEXTJOIN(", ",TRUE,_xlfn.UNIQUE(IF(($D36&amp;'Source Countries'!$J$6)='Source Countries'!$O:$O,'Source Countries'!$C:$C,"")))="",COUNTIF('Source Countries'!$B:$B,$D36)=COUNTIFS('Source Countries'!$B:$B,$D36,'Source Countries'!$E:$E,"&lt;&gt;"&amp;"")),"",_xlfn.TEXTJOIN(", ",TRUE,_xlfn.UNIQUE(IF(($D36&amp;'Source Countries'!$J$6)='Source Countries'!$O:$O,'Source Countries'!$C:$C,""))))))</f>
        <v/>
      </c>
      <c r="T36" s="268" t="str" cm="1">
        <f t="array" ref="T36">IF($D36="","",IF(AND($D36&lt;&gt;"",COUNTIF('Source Countries'!$B:$B,$D36)&lt;&gt;COUNTIFS('Source Countries'!$B:$B,$D36,'Source Countries'!$E:$E,"&lt;&gt;"&amp;"")),$P$19,IF(AND(_xlfn.TEXTJOIN(", ",TRUE,_xlfn.UNIQUE(IF(($D36&amp;'Source Countries'!$J$7)='Source Countries'!$O:$O,'Source Countries'!$C:$C,"")))="",COUNTIF('Source Countries'!$B:$B,$D36)=COUNTIFS('Source Countries'!$B:$B,$D36,'Source Countries'!$E:$E,"&lt;&gt;"&amp;"")),"",_xlfn.TEXTJOIN(", ",TRUE,_xlfn.UNIQUE(IF(($D36&amp;'Source Countries'!$J$7)='Source Countries'!$O:$O,'Source Countries'!$C:$C,""))))))</f>
        <v/>
      </c>
      <c r="U36" s="268" t="str" cm="1">
        <f t="array" ref="U36">IF($D36="","",IF(AND($D36&lt;&gt;"",COUNTIF('Source Countries'!$B:$B,$D36)&lt;&gt;COUNTIFS('Source Countries'!$B:$B,$D36,'Source Countries'!$E:$E,"&lt;&gt;"&amp;"")),$P$19,IF(AND(_xlfn.TEXTJOIN(", ",TRUE,_xlfn.UNIQUE(IF(($D36&amp;'Source Countries'!$J$8)='Source Countries'!$O:$O,'Source Countries'!$C:$C,"")))="",COUNTIF('Source Countries'!$B:$B,$D36)=COUNTIFS('Source Countries'!$B:$B,$D36,'Source Countries'!$E:$E,"&lt;&gt;"&amp;"")),"",_xlfn.TEXTJOIN(", ",TRUE,_xlfn.UNIQUE(IF(($D36&amp;'Source Countries'!$J$8)='Source Countries'!$O:$O,'Source Countries'!$C:$C,""))))))</f>
        <v/>
      </c>
      <c r="V36" s="268" t="str" cm="1">
        <f t="array" ref="V36">IF($D36="","",IF(AND($D36&lt;&gt;"",COUNTIF('Source Countries'!$B:$B,$D36)&lt;&gt;COUNTIFS('Source Countries'!$B:$B,$D36,'Source Countries'!$E:$E,"&lt;&gt;"&amp;"")),$P$19,IF(AND(_xlfn.TEXTJOIN(", ",TRUE,_xlfn.UNIQUE(IF(($D36&amp;'Source Countries'!$J$9)='Source Countries'!$O:$O,'Source Countries'!$C:$C,"")))="",COUNTIF('Source Countries'!$B:$B,$D36)=COUNTIFS('Source Countries'!$B:$B,$D36,'Source Countries'!$E:$E,"&lt;&gt;"&amp;"")),"",_xlfn.TEXTJOIN(", ",TRUE,_xlfn.UNIQUE(IF(($D36&amp;'Source Countries'!$J$9)='Source Countries'!$O:$O,'Source Countries'!$C:$C,""))))))</f>
        <v/>
      </c>
      <c r="W36" s="207"/>
      <c r="X36" s="207"/>
      <c r="Y36" s="207"/>
      <c r="Z36" s="207"/>
      <c r="AA36" s="207"/>
      <c r="AB36" s="207"/>
    </row>
    <row r="37" spans="1:28" ht="91.5" customHeight="1" x14ac:dyDescent="0.25">
      <c r="A37" s="5"/>
      <c r="B37" s="389"/>
      <c r="C37" s="390"/>
      <c r="D37" s="269" t="str">
        <f>IF(ISBLANK(G24),"",G24)</f>
        <v/>
      </c>
      <c r="E37" s="40"/>
      <c r="F37" s="206" t="str">
        <f>IF(D37="","",IF(COUNTIF(O37:V37,$P$19)&gt;0,$P$19,IF(D37&lt;&gt;"",$P$13&amp;" "&amp;O37&amp;CHAR(10)&amp;'Source Countries'!$J$11&amp;": "&amp; $P37&amp;CHAR(10)&amp;'Source Countries'!$J$12&amp;": "&amp; $Q37&amp;CHAR(10)&amp;CHAR(10)&amp;CHAR(10)&amp;$P$14&amp;" "&amp;$S37&amp;CHAR(10)&amp;'Source Countries'!$J$7&amp; ": "&amp;$T37 &amp;CHAR(10)&amp;'Source Countries'!$J$8 &amp; ": " &amp; $U37&amp;CHAR(10)&amp;'Source Countries'!$J$9&amp; ": "&amp;$V37,FALSE)))</f>
        <v/>
      </c>
      <c r="G37" s="341"/>
      <c r="H37" s="342"/>
      <c r="I37" s="187"/>
      <c r="J37" s="344"/>
      <c r="K37" s="345"/>
      <c r="L37" s="256"/>
      <c r="M37" s="6"/>
      <c r="O37" s="268" t="str" cm="1">
        <f t="array" ref="O37">IF($D37="","",IF(AND($D37&lt;&gt;"",COUNTIF('Source Countries'!$B:$B,$D37)&lt;&gt;COUNTIFS('Source Countries'!$B:$B,$D37,'Source Countries'!$D:$D,"&lt;&gt;"&amp;"")),$P$19,IF(AND(_xlfn.TEXTJOIN(", ",TRUE,_xlfn.UNIQUE(IF(($D37&amp;'Source Countries'!$J$10)='Source Countries'!$N:$N,'Source Countries'!$C:$C,"")))="",COUNTIF('Source Countries'!$B:$B,$D37)=COUNTIFS('Source Countries'!$B:$B,$D37,'Source Countries'!$D:$D,"&lt;&gt;"&amp;"")),"",_xlfn.TEXTJOIN(", ",TRUE,_xlfn.UNIQUE(IF(($D37&amp;'Source Countries'!$J$10)='Source Countries'!$N:$N,'Source Countries'!$C:$C,""))))))</f>
        <v/>
      </c>
      <c r="P37" s="268" t="str" cm="1">
        <f t="array" ref="P37">IF($D37="","",IF(AND($D37&lt;&gt;"",COUNTIF('Source Countries'!$B:$B,$D37)&lt;&gt;COUNTIFS('Source Countries'!$B:$B,$D37,'Source Countries'!$D:$D,"&lt;&gt;"&amp;"")),$P$19,IF(AND(_xlfn.TEXTJOIN(", ",TRUE,_xlfn.UNIQUE(IF(($D37&amp;'Source Countries'!$J$11)='Source Countries'!$N:$N,'Source Countries'!$C:$C,"")))="",COUNTIF('Source Countries'!$B:$B,$D37)=COUNTIFS('Source Countries'!$B:$B,$D37,'Source Countries'!$D:$D,"&lt;&gt;"&amp;"")),"",_xlfn.TEXTJOIN(", ",TRUE,_xlfn.UNIQUE(IF(($D37&amp;'Source Countries'!$J$11)='Source Countries'!$N:$N,'Source Countries'!$C:$C,""))))))</f>
        <v/>
      </c>
      <c r="Q37" s="268" t="str" cm="1">
        <f t="array" ref="Q37">IF($D37="","",IF(AND($D37&lt;&gt;"",COUNTIF('Source Countries'!$B:$B,$D37)&lt;&gt;COUNTIFS('Source Countries'!$B:$B,$D37,'Source Countries'!$D:$D,"&lt;&gt;"&amp;"")),$P$19,IF(AND(_xlfn.TEXTJOIN(", ",TRUE,_xlfn.UNIQUE(IF(($D37&amp;'Source Countries'!$J$12)='Source Countries'!$N:$N,'Source Countries'!$C:$C,"")))="",COUNTIF('Source Countries'!$B:$B,$D37)=COUNTIFS('Source Countries'!$B:$B,$D37,'Source Countries'!$D:$D,"&lt;&gt;"&amp;"")),"",_xlfn.TEXTJOIN(", ",TRUE,_xlfn.UNIQUE(IF(($D37&amp;'Source Countries'!$J$12)='Source Countries'!$N:$N,'Source Countries'!$C:$C,""))))))</f>
        <v/>
      </c>
      <c r="R37" s="268"/>
      <c r="S37" s="268" t="str" cm="1">
        <f t="array" ref="S37">IF($D37="","",IF(AND($D37&lt;&gt;"",COUNTIF('Source Countries'!$B:$B,$D37)&lt;&gt;COUNTIFS('Source Countries'!$B:$B,$D37,'Source Countries'!$E:$E,"&lt;&gt;"&amp;"")),$P$19,IF(AND(_xlfn.TEXTJOIN(", ",TRUE,_xlfn.UNIQUE(IF(($D37&amp;'Source Countries'!$J$6)='Source Countries'!$O:$O,'Source Countries'!$C:$C,"")))="",COUNTIF('Source Countries'!$B:$B,$D37)=COUNTIFS('Source Countries'!$B:$B,$D37,'Source Countries'!$E:$E,"&lt;&gt;"&amp;"")),"",_xlfn.TEXTJOIN(", ",TRUE,_xlfn.UNIQUE(IF(($D37&amp;'Source Countries'!$J$6)='Source Countries'!$O:$O,'Source Countries'!$C:$C,""))))))</f>
        <v/>
      </c>
      <c r="T37" s="268" t="str" cm="1">
        <f t="array" ref="T37">IF($D37="","",IF(AND($D37&lt;&gt;"",COUNTIF('Source Countries'!$B:$B,$D37)&lt;&gt;COUNTIFS('Source Countries'!$B:$B,$D37,'Source Countries'!$E:$E,"&lt;&gt;"&amp;"")),$P$19,IF(AND(_xlfn.TEXTJOIN(", ",TRUE,_xlfn.UNIQUE(IF(($D37&amp;'Source Countries'!$J$7)='Source Countries'!$O:$O,'Source Countries'!$C:$C,"")))="",COUNTIF('Source Countries'!$B:$B,$D37)=COUNTIFS('Source Countries'!$B:$B,$D37,'Source Countries'!$E:$E,"&lt;&gt;"&amp;"")),"",_xlfn.TEXTJOIN(", ",TRUE,_xlfn.UNIQUE(IF(($D37&amp;'Source Countries'!$J$7)='Source Countries'!$O:$O,'Source Countries'!$C:$C,""))))))</f>
        <v/>
      </c>
      <c r="U37" s="268" t="str" cm="1">
        <f t="array" ref="U37">IF($D37="","",IF(AND($D37&lt;&gt;"",COUNTIF('Source Countries'!$B:$B,$D37)&lt;&gt;COUNTIFS('Source Countries'!$B:$B,$D37,'Source Countries'!$E:$E,"&lt;&gt;"&amp;"")),$P$19,IF(AND(_xlfn.TEXTJOIN(", ",TRUE,_xlfn.UNIQUE(IF(($D37&amp;'Source Countries'!$J$8)='Source Countries'!$O:$O,'Source Countries'!$C:$C,"")))="",COUNTIF('Source Countries'!$B:$B,$D37)=COUNTIFS('Source Countries'!$B:$B,$D37,'Source Countries'!$E:$E,"&lt;&gt;"&amp;"")),"",_xlfn.TEXTJOIN(", ",TRUE,_xlfn.UNIQUE(IF(($D37&amp;'Source Countries'!$J$8)='Source Countries'!$O:$O,'Source Countries'!$C:$C,""))))))</f>
        <v/>
      </c>
      <c r="V37" s="268" t="str" cm="1">
        <f t="array" ref="V37">IF($D37="","",IF(AND($D37&lt;&gt;"",COUNTIF('Source Countries'!$B:$B,$D37)&lt;&gt;COUNTIFS('Source Countries'!$B:$B,$D37,'Source Countries'!$E:$E,"&lt;&gt;"&amp;"")),$P$19,IF(AND(_xlfn.TEXTJOIN(", ",TRUE,_xlfn.UNIQUE(IF(($D37&amp;'Source Countries'!$J$9)='Source Countries'!$O:$O,'Source Countries'!$C:$C,"")))="",COUNTIF('Source Countries'!$B:$B,$D37)=COUNTIFS('Source Countries'!$B:$B,$D37,'Source Countries'!$E:$E,"&lt;&gt;"&amp;"")),"",_xlfn.TEXTJOIN(", ",TRUE,_xlfn.UNIQUE(IF(($D37&amp;'Source Countries'!$J$9)='Source Countries'!$O:$O,'Source Countries'!$C:$C,""))))))</f>
        <v/>
      </c>
      <c r="W37" s="207"/>
      <c r="X37" s="207"/>
      <c r="Y37" s="207"/>
      <c r="Z37" s="207"/>
      <c r="AA37" s="207"/>
      <c r="AB37" s="207"/>
    </row>
    <row r="38" spans="1:28" ht="62.25" customHeight="1" x14ac:dyDescent="0.25">
      <c r="A38" s="5"/>
      <c r="B38" s="38">
        <v>4</v>
      </c>
      <c r="C38" s="38"/>
      <c r="D38" s="47" t="str">
        <f>IF(Declaration!$I$4="English",Languages!A75,IF(Declaration!$I$4="French",Languages!B75,IF(Declaration!$I$4="Spanish",Languages!C75,IF(Declaration!$I$4="German",Languages!D75,IF(Declaration!$I$4="Chinese",Languages!E75,IF(Declaration!$I$4="Japanese",Languages!F75,IF(Declaration!$I$4="Portugese",Languages!G75)))))))</f>
        <v>Does your organization have a direct relationship with the supplier(s) growing, mining or manufacturing the good(s) covered by this Declaration?</v>
      </c>
      <c r="E38" s="40"/>
      <c r="F38" s="328"/>
      <c r="G38" s="329"/>
      <c r="H38" s="329"/>
      <c r="I38" s="329"/>
      <c r="J38" s="329"/>
      <c r="K38" s="329"/>
      <c r="L38" s="330"/>
      <c r="M38" s="6"/>
      <c r="P38" s="161"/>
    </row>
    <row r="39" spans="1:28" ht="91.5" customHeight="1" x14ac:dyDescent="0.25">
      <c r="A39" s="5"/>
      <c r="B39" s="385"/>
      <c r="C39" s="386"/>
      <c r="D39" s="47" t="str">
        <f>IF(ISBLANK(G20),"",G20)</f>
        <v/>
      </c>
      <c r="E39" s="40"/>
      <c r="F39" s="198" t="s">
        <v>4897</v>
      </c>
      <c r="G39" s="341"/>
      <c r="H39" s="342"/>
      <c r="I39" s="187"/>
      <c r="J39" s="344"/>
      <c r="K39" s="345"/>
      <c r="L39" s="256"/>
      <c r="M39" s="6"/>
      <c r="P39" s="161"/>
    </row>
    <row r="40" spans="1:28" ht="91.5" customHeight="1" x14ac:dyDescent="0.25">
      <c r="A40" s="5"/>
      <c r="B40" s="387"/>
      <c r="C40" s="388"/>
      <c r="D40" s="47" t="str">
        <f>IF(ISBLANK(G21),"",G21)</f>
        <v/>
      </c>
      <c r="E40" s="40"/>
      <c r="F40" s="198"/>
      <c r="G40" s="341"/>
      <c r="H40" s="342"/>
      <c r="I40" s="187"/>
      <c r="J40" s="344"/>
      <c r="K40" s="345"/>
      <c r="L40" s="256"/>
      <c r="M40" s="6"/>
      <c r="P40" s="161"/>
    </row>
    <row r="41" spans="1:28" ht="91.5" customHeight="1" x14ac:dyDescent="0.25">
      <c r="A41" s="5"/>
      <c r="B41" s="387"/>
      <c r="C41" s="388"/>
      <c r="D41" s="47" t="str">
        <f>IF(ISBLANK(G22),"",G22)</f>
        <v/>
      </c>
      <c r="E41" s="40"/>
      <c r="F41" s="198"/>
      <c r="G41" s="341"/>
      <c r="H41" s="342"/>
      <c r="I41" s="187"/>
      <c r="J41" s="344"/>
      <c r="K41" s="345"/>
      <c r="L41" s="256"/>
      <c r="M41" s="6"/>
      <c r="P41" s="161"/>
    </row>
    <row r="42" spans="1:28" ht="91.5" customHeight="1" x14ac:dyDescent="0.25">
      <c r="A42" s="5"/>
      <c r="B42" s="387"/>
      <c r="C42" s="388"/>
      <c r="D42" s="47" t="str">
        <f>IF(ISBLANK(G23),"",G23)</f>
        <v/>
      </c>
      <c r="E42" s="40"/>
      <c r="F42" s="198"/>
      <c r="G42" s="341"/>
      <c r="H42" s="342"/>
      <c r="I42" s="187"/>
      <c r="J42" s="344"/>
      <c r="K42" s="345"/>
      <c r="L42" s="256"/>
      <c r="M42" s="6"/>
      <c r="P42" s="161"/>
    </row>
    <row r="43" spans="1:28" ht="91.5" customHeight="1" x14ac:dyDescent="0.25">
      <c r="A43" s="5"/>
      <c r="B43" s="389"/>
      <c r="C43" s="390"/>
      <c r="D43" s="47" t="str">
        <f>IF(ISBLANK(G24),"",G24)</f>
        <v/>
      </c>
      <c r="E43" s="40"/>
      <c r="F43" s="198"/>
      <c r="G43" s="341"/>
      <c r="H43" s="342"/>
      <c r="I43" s="187"/>
      <c r="J43" s="344"/>
      <c r="K43" s="345"/>
      <c r="L43" s="256"/>
      <c r="M43" s="6"/>
      <c r="P43" s="161"/>
    </row>
    <row r="44" spans="1:28" ht="59.1" customHeight="1" x14ac:dyDescent="0.25">
      <c r="A44" s="5"/>
      <c r="B44" s="38">
        <v>5</v>
      </c>
      <c r="C44" s="39"/>
      <c r="D44" s="47" t="str">
        <f>IF(Declaration!$I$4="English",Languages!A77,IF(Declaration!$I$4="French",Languages!B77,IF(Declaration!$I$4="Spanish",Languages!C77,IF(Declaration!$I$4="German",Languages!D77,IF(Declaration!$I$4="Chinese",Languages!E77,IF(Declaration!$I$4="Japanese",Languages!F77,IF(Declaration!$I$4="Portugese",Languages!G77)))))))</f>
        <v xml:space="preserve">How many workers and agents does your organization employ? </v>
      </c>
      <c r="E44" s="40"/>
      <c r="F44" s="90" t="s">
        <v>576</v>
      </c>
      <c r="G44" s="341"/>
      <c r="H44" s="342"/>
      <c r="I44" s="187"/>
      <c r="J44" s="344"/>
      <c r="K44" s="345"/>
      <c r="L44" s="256"/>
      <c r="M44" s="6"/>
      <c r="P44" s="161"/>
    </row>
    <row r="45" spans="1:28" ht="48" customHeight="1" x14ac:dyDescent="0.25">
      <c r="A45" s="5"/>
      <c r="B45" s="38">
        <v>6</v>
      </c>
      <c r="C45" s="39"/>
      <c r="D45" s="47" t="str">
        <f>IF(Declaration!$I$4="English",Languages!A78,IF(Declaration!$I$4="French",Languages!B78,IF(Declaration!$I$4="Spanish",Languages!C78,IF(Declaration!$I$4="German",Languages!D78,IF(Declaration!$I$4="Chinese",Languages!E78,IF(Declaration!$I$4="Japanese",Languages!F78,IF(Declaration!$I$4="Portugese",Languages!G78)))))))</f>
        <v xml:space="preserve">What is the age of your youngest worker or agent? </v>
      </c>
      <c r="E45" s="40"/>
      <c r="F45" s="90" t="s">
        <v>5069</v>
      </c>
      <c r="G45" s="341"/>
      <c r="H45" s="342"/>
      <c r="I45" s="187"/>
      <c r="J45" s="344"/>
      <c r="K45" s="345"/>
      <c r="L45" s="256"/>
      <c r="M45" s="6"/>
      <c r="P45" s="161"/>
    </row>
    <row r="46" spans="1:28" ht="56.85" customHeight="1" x14ac:dyDescent="0.25">
      <c r="A46" s="5"/>
      <c r="B46" s="38">
        <v>7</v>
      </c>
      <c r="C46" s="39"/>
      <c r="D46" s="47" t="str">
        <f>IF(Declaration!$I$4="English",Languages!A85,IF(Declaration!$I$4="French",Languages!B85,IF(Declaration!$I$4="Spanish",Languages!C85,IF(Declaration!$I$4="German",Languages!D85,IF(Declaration!$I$4="Chinese",Languages!E85,IF(Declaration!$I$4="Japanese",Languages!F85,IF(Declaration!$I$4="Portugese",Languages!G85)))))))</f>
        <v>Does your organization employ or hire low-skilled foreign or domestic migrant workers (directly or through recruiters)?</v>
      </c>
      <c r="E46" s="40"/>
      <c r="F46" s="90" t="s">
        <v>1000</v>
      </c>
      <c r="G46" s="341"/>
      <c r="H46" s="342"/>
      <c r="I46" s="187"/>
      <c r="J46" s="344"/>
      <c r="K46" s="345"/>
      <c r="L46" s="256"/>
      <c r="M46" s="6"/>
      <c r="P46" s="161"/>
    </row>
    <row r="47" spans="1:28" ht="127.5" customHeight="1" x14ac:dyDescent="0.25">
      <c r="A47" s="5"/>
      <c r="B47" s="38">
        <v>8</v>
      </c>
      <c r="C47" s="39"/>
      <c r="D47" s="47" t="str">
        <f>IF(Declaration!$I$4="English",Languages!A86,IF(Declaration!$I$4="French",Languages!B86,IF(Declaration!$I$4="Spanish",Languages!C86,IF(Declaration!$I$4="German",Languages!D86,IF(Declaration!$I$4="Chinese",Languages!E86,IF(Declaration!$I$4="Japanese",Languages!F86,IF(Declaration!$I$4="Portugese",Languages!G86)))))))</f>
        <v>Does your organization use recruiters who hire subcontractors to recruit workers?</v>
      </c>
      <c r="E47" s="40"/>
      <c r="F47" s="90" t="s">
        <v>3581</v>
      </c>
      <c r="G47" s="341"/>
      <c r="H47" s="342"/>
      <c r="I47" s="187"/>
      <c r="J47" s="344"/>
      <c r="K47" s="345"/>
      <c r="L47" s="256"/>
      <c r="M47" s="6"/>
      <c r="P47" s="161"/>
      <c r="Q47" s="7" t="str">
        <f>IF(F$47=R$4, "N/A", "")</f>
        <v/>
      </c>
      <c r="S47" s="7" t="str">
        <f>IF(F47=Z5, "N/A", "")</f>
        <v/>
      </c>
    </row>
    <row r="48" spans="1:28" ht="126.75" customHeight="1" x14ac:dyDescent="0.25">
      <c r="A48" s="5"/>
      <c r="B48" s="38">
        <v>9</v>
      </c>
      <c r="C48" s="39"/>
      <c r="D48" s="254" t="str">
        <f>IF(Declaration!$I$4="English",Languages!A88,IF(Declaration!$I$4="French",Languages!B88,IF(Declaration!$I$4="Spanish",Languages!C88,IF(Declaration!$I$4="German",Languages!D88,IF(Declaration!$I$4="Chinese",Languages!E88,IF(Declaration!$I$4="Japanese",Languages!F88,IF(Declaration!$I$4="Portugese",Languages!G88)))))))</f>
        <v>Do any of the goods, wares, articles, or merchandise that your organization produces, manufactures or mines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v>
      </c>
      <c r="E48" s="40"/>
      <c r="F48" s="208" t="s">
        <v>1000</v>
      </c>
      <c r="G48" s="341"/>
      <c r="H48" s="342"/>
      <c r="I48" s="187"/>
      <c r="J48" s="344"/>
      <c r="K48" s="345"/>
      <c r="L48" s="256"/>
      <c r="M48" s="6"/>
      <c r="P48" s="161"/>
    </row>
    <row r="49" spans="1:17" ht="111" customHeight="1" x14ac:dyDescent="0.25">
      <c r="A49" s="5"/>
      <c r="B49" s="38">
        <v>10</v>
      </c>
      <c r="C49" s="39"/>
      <c r="D49" s="254" t="str">
        <f>IF(Declaration!$I$4="English",Languages!A89,IF(Declaration!$I$4="French",Languages!B89,IF(Declaration!$I$4="Spanish",Languages!C89,IF(Declaration!$I$4="German",Languages!D89,IF(Declaration!$I$4="Chinese",Languages!E89,IF(Declaration!$I$4="Japanese",Languages!F89,IF(Declaration!$I$4="Portugese",Languages!G89)))))))</f>
        <v>Do any of your suppliers produce, manufacture or mine goods, wares, articles, or merchandise that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v>
      </c>
      <c r="E49" s="40"/>
      <c r="F49" s="208" t="s">
        <v>1000</v>
      </c>
      <c r="G49" s="341"/>
      <c r="H49" s="342"/>
      <c r="I49" s="187"/>
      <c r="J49" s="344"/>
      <c r="K49" s="345"/>
      <c r="L49" s="256"/>
      <c r="M49" s="6"/>
      <c r="P49" s="161"/>
      <c r="Q49" s="7" t="str">
        <f>IF(F49=AJ$5, "N/A", "")</f>
        <v/>
      </c>
    </row>
    <row r="50" spans="1:17" ht="48" customHeight="1" x14ac:dyDescent="0.2">
      <c r="A50" s="5"/>
      <c r="B50" s="331" t="str">
        <f>IF(Declaration!$I$4="English",Languages!A91,IF(Declaration!$I$4="French",Languages!B91,IF(Declaration!$I$4="Spanish",Languages!C91,IF(Declaration!$I$4="German",Languages!D91,IF(Declaration!$I$4="Chinese",Languages!E91,IF(Declaration!$I$4="Japanese",Languages!F91,IF(Declaration!$I$4="Portugese",Languages!G91)))))))</f>
        <v>Questions 11-13: Policy</v>
      </c>
      <c r="C50" s="332"/>
      <c r="D50" s="332"/>
      <c r="E50" s="332"/>
      <c r="F50" s="332"/>
      <c r="G50" s="332"/>
      <c r="H50" s="332"/>
      <c r="I50" s="332"/>
      <c r="J50" s="332"/>
      <c r="K50" s="332"/>
      <c r="L50" s="333"/>
      <c r="M50" s="6"/>
      <c r="P50" s="161"/>
    </row>
    <row r="51" spans="1:17" ht="44.85" customHeight="1" x14ac:dyDescent="0.25">
      <c r="A51" s="5"/>
      <c r="B51" s="42">
        <v>11</v>
      </c>
      <c r="C51" s="8"/>
      <c r="D51" s="47" t="str">
        <f>IF(Declaration!$I$4="English",Languages!A92,IF(Declaration!$I$4="French",Languages!B92,IF(Declaration!$I$4="Spanish",Languages!C92,IF(Declaration!$I$4="German",Languages!D92,IF(Declaration!$I$4="Chinese",Languages!E92,IF(Declaration!$I$4="Japanese",Languages!F92,IF(Declaration!$I$4="Portugese",Languages!G92)))))))</f>
        <v>Does your organization issue a policy/policies explicitly prohibiting workers and agents from the following:</v>
      </c>
      <c r="E51" s="50"/>
      <c r="F51" s="328"/>
      <c r="G51" s="329"/>
      <c r="H51" s="329"/>
      <c r="I51" s="329"/>
      <c r="J51" s="329"/>
      <c r="K51" s="329"/>
      <c r="L51" s="330"/>
      <c r="M51" s="6"/>
      <c r="P51" s="161"/>
    </row>
    <row r="52" spans="1:17" ht="102" customHeight="1" x14ac:dyDescent="0.25">
      <c r="A52" s="5"/>
      <c r="B52" s="372"/>
      <c r="C52" s="38" t="s">
        <v>6</v>
      </c>
      <c r="D52" s="47" t="str">
        <f>IF(Declaration!$I$4="English",Languages!A93,IF(Declaration!$I$4="French",Languages!B93,IF(Declaration!$I$4="Spanish",Languages!C93,IF(Declaration!$I$4="German",Languages!D93,IF(Declaration!$I$4="Chinese",Languages!E93,IF(Declaration!$I$4="Japanese",Languages!F93,IF(Declaration!$I$4="Portugese",Languages!G93)))))))</f>
        <v>engaging in all forms of forced labor and human trafficking (also referred to as modern slavery)?</v>
      </c>
      <c r="E52" s="40"/>
      <c r="F52" s="89" t="s">
        <v>993</v>
      </c>
      <c r="G52" s="337" t="str">
        <f>IF(F52="Yes",Languages!$A$643,IF(F52="Oui",Languages!$B$643,IF(F52="Sí",Languages!$C$643,IF(F52="Ja",Languages!$D$643,IF(F52="是",Languages!$E$643,IF(F52="はい",Languages!$F$643,IF(F52="Sim",Languages!$G$643,"")))))))</f>
        <v>Policy required.</v>
      </c>
      <c r="H52" s="338"/>
      <c r="I52" s="189" t="s">
        <v>3573</v>
      </c>
      <c r="J52" s="343" t="s">
        <v>5477</v>
      </c>
      <c r="K52" s="340"/>
      <c r="L52" s="256"/>
      <c r="M52" s="6"/>
      <c r="P52" s="161"/>
    </row>
    <row r="53" spans="1:17" ht="102" customHeight="1" x14ac:dyDescent="0.25">
      <c r="A53" s="5"/>
      <c r="B53" s="373"/>
      <c r="C53" s="38" t="s">
        <v>7</v>
      </c>
      <c r="D53" s="47" t="str">
        <f>IF(Declaration!$I$4="English",Languages!A94,IF(Declaration!$I$4="French",Languages!B94,IF(Declaration!$I$4="Spanish",Languages!C94,IF(Declaration!$I$4="German",Languages!D94,IF(Declaration!$I$4="Chinese",Languages!E94,IF(Declaration!$I$4="Japanese",Languages!F94,IF(Declaration!$I$4="Portugese",Languages!G94)))))))</f>
        <v>engaging in the worst forms of child labor? The worst forms of child labor includes hazardous child labor, which is work performed by a person under the age of 18 that jeopardizes their physical, mental or moral well-being. It includes work that takes place under particularly difficult conditions such as work for long hours or during the night.</v>
      </c>
      <c r="E53" s="40"/>
      <c r="F53" s="89" t="s">
        <v>993</v>
      </c>
      <c r="G53" s="337" t="str">
        <f>IF(F53="Yes",Languages!$A$643,IF(F53="Oui",Languages!$B$643,IF(F53="Sí",Languages!$C$643,IF(F53="Ja",Languages!$D$643,IF(F53="是",Languages!$E$643,IF(F53="はい",Languages!$F$643,IF(F53="Sim",Languages!$G$643,"")))))))</f>
        <v>Policy required.</v>
      </c>
      <c r="H53" s="338"/>
      <c r="I53" s="189" t="s">
        <v>3573</v>
      </c>
      <c r="J53" s="343" t="s">
        <v>5477</v>
      </c>
      <c r="K53" s="340"/>
      <c r="L53" s="256"/>
      <c r="M53" s="6"/>
      <c r="P53" s="161"/>
    </row>
    <row r="54" spans="1:17" ht="69" customHeight="1" x14ac:dyDescent="0.25">
      <c r="A54" s="5"/>
      <c r="B54" s="373"/>
      <c r="C54" s="38" t="s">
        <v>8</v>
      </c>
      <c r="D54" s="47" t="str">
        <f>IF(Declaration!$I$4="English",Languages!A95,IF(Declaration!$I$4="French",Languages!B95,IF(Declaration!$I$4="Spanish",Languages!C95,IF(Declaration!$I$4="German",Languages!D95,IF(Declaration!$I$4="Chinese",Languages!E95,IF(Declaration!$I$4="Japanese",Languages!F95,IF(Declaration!$I$4="Portugese",Languages!G95)))))))</f>
        <v>engaging in child labor? Child labor constitutes work performed by a person under the age for completing compulsory schooling, and in general not less than 15 years.</v>
      </c>
      <c r="E54" s="40"/>
      <c r="F54" s="89" t="s">
        <v>993</v>
      </c>
      <c r="G54" s="337" t="str">
        <f>IF(F54="Yes",Languages!$A$643,IF(F54="Oui",Languages!$B$643,IF(F54="Sí",Languages!$C$643,IF(F54="Ja",Languages!$D$643,IF(F54="是",Languages!$E$643,IF(F54="はい",Languages!$F$643,IF(F54="Sim",Languages!$G$643,"")))))))</f>
        <v>Policy required.</v>
      </c>
      <c r="H54" s="338"/>
      <c r="I54" s="189" t="s">
        <v>3573</v>
      </c>
      <c r="J54" s="343" t="s">
        <v>5477</v>
      </c>
      <c r="K54" s="340"/>
      <c r="L54" s="256"/>
      <c r="M54" s="6"/>
      <c r="P54" s="161"/>
    </row>
    <row r="55" spans="1:17" ht="43.5" customHeight="1" x14ac:dyDescent="0.25">
      <c r="A55" s="5"/>
      <c r="B55" s="373"/>
      <c r="C55" s="38" t="s">
        <v>9</v>
      </c>
      <c r="D55" s="47" t="str">
        <f>IF(Declaration!$I$4="English",Languages!A96,IF(Declaration!$I$4="French",Languages!B96,IF(Declaration!$I$4="Spanish",Languages!C96,IF(Declaration!$I$4="German",Languages!D96,IF(Declaration!$I$4="Chinese",Languages!E96,IF(Declaration!$I$4="Japanese",Languages!F96,IF(Declaration!$I$4="Portugese",Languages!G96)))))))</f>
        <v>withholding worker identity or immigration documents?</v>
      </c>
      <c r="E55" s="40"/>
      <c r="F55" s="90" t="s">
        <v>993</v>
      </c>
      <c r="G55" s="337" t="str">
        <f>IF(F55="Yes",Languages!$A$643,IF(F55="Oui",Languages!$B$643,IF(F55="Sí",Languages!$C$643,IF(F55="Ja",Languages!$D$643,IF(F55="是",Languages!$E$643,IF(F55="はい",Languages!$F$643,IF(F55="Sim",Languages!$G$643,"")))))))</f>
        <v>Policy required.</v>
      </c>
      <c r="H55" s="338"/>
      <c r="I55" s="189" t="s">
        <v>3573</v>
      </c>
      <c r="J55" s="343" t="s">
        <v>5478</v>
      </c>
      <c r="K55" s="340"/>
      <c r="L55" s="256"/>
      <c r="M55" s="6"/>
      <c r="P55" s="161"/>
    </row>
    <row r="56" spans="1:17" ht="81.75" customHeight="1" x14ac:dyDescent="0.25">
      <c r="A56" s="5"/>
      <c r="B56" s="373"/>
      <c r="C56" s="38" t="s">
        <v>10</v>
      </c>
      <c r="D56" s="47" t="str">
        <f>IF(Declaration!$I$4="English",Languages!A97,IF(Declaration!$I$4="French",Languages!B97,IF(Declaration!$I$4="Spanish",Languages!C97,IF(Declaration!$I$4="German",Languages!D97,IF(Declaration!$I$4="Chinese",Languages!E97,IF(Declaration!$I$4="Japanese",Languages!F97,IF(Declaration!$I$4="Portugese",Languages!G97)))))))</f>
        <v>using recruiters that do not comply with local labor laws of the country in which the recruiting takes place?</v>
      </c>
      <c r="E56" s="40"/>
      <c r="F56" s="90" t="s">
        <v>993</v>
      </c>
      <c r="G56" s="337" t="str">
        <f>IF(F56="Yes",Languages!$A$643,IF(F56="Oui",Languages!$B$643,IF(F56="Sí",Languages!$C$643,IF(F56="Ja",Languages!$D$643,IF(F56="是",Languages!$E$643,IF(F56="はい",Languages!$F$643,IF(F56="Sim",Languages!$G$643,IF(F56=Languages!$A$627,"x",IF(345=Languages!$B$627,"x",IF(F56=Languages!$C$627,"x",IF(F56=Languages!$D$627,"x",IF(F56=Languages!$E$627,"x",IF(F56=Languages!$F$627,"x",IF(F56=Languages!$G$627,"x",""))))))))))))))</f>
        <v>Policy required.</v>
      </c>
      <c r="H56" s="338"/>
      <c r="I56" s="189" t="s">
        <v>3573</v>
      </c>
      <c r="J56" s="343" t="s">
        <v>5478</v>
      </c>
      <c r="K56" s="340"/>
      <c r="L56" s="256"/>
      <c r="M56" s="6"/>
      <c r="P56" s="161"/>
      <c r="Q56" s="7" t="str">
        <f>IF(Q$47= "N/A", R4, "")</f>
        <v/>
      </c>
    </row>
    <row r="57" spans="1:17" ht="108" customHeight="1" x14ac:dyDescent="0.25">
      <c r="A57" s="5"/>
      <c r="B57" s="373"/>
      <c r="C57" s="38" t="s">
        <v>11</v>
      </c>
      <c r="D57" s="47" t="str">
        <f>IF(Declaration!$I$4="English",Languages!A98,IF(Declaration!$I$4="French",Languages!B98,IF(Declaration!$I$4="Spanish",Languages!C98,IF(Declaration!$I$4="German",Languages!D98,IF(Declaration!$I$4="Chinese",Languages!E98,IF(Declaration!$I$4="Japanese",Languages!F98,IF(Declaration!$I$4="Portugese",Languages!G98)))))))</f>
        <v>discrimination before hiring, on the job or upon leaving based on race and/or colour, sex, religion, political opinion, national extraction, age, HIV/AIDS status, disability, nationality, sexual orientation, workers with family responsibilities, and trade union membership or activities?</v>
      </c>
      <c r="E57" s="40"/>
      <c r="F57" s="90" t="s">
        <v>993</v>
      </c>
      <c r="G57" s="337" t="str">
        <f>IF(F57="Yes",Languages!$A$643,IF(F57="Oui",Languages!$B$643,IF(F57="Sí",Languages!$C$643,IF(F57="Ja",Languages!$D$643,IF(F57="是",Languages!$E$643,IF(F57="はい",Languages!$F$643,IF(F57="Sim",Languages!$G$643,"")))))))</f>
        <v>Policy required.</v>
      </c>
      <c r="H57" s="338"/>
      <c r="I57" s="189" t="s">
        <v>3573</v>
      </c>
      <c r="J57" s="343" t="s">
        <v>5479</v>
      </c>
      <c r="K57" s="340"/>
      <c r="L57" s="256"/>
      <c r="M57" s="6"/>
      <c r="P57" s="161"/>
    </row>
    <row r="58" spans="1:17" ht="76.5" customHeight="1" x14ac:dyDescent="0.25">
      <c r="A58" s="5"/>
      <c r="B58" s="373"/>
      <c r="C58" s="38" t="s">
        <v>12</v>
      </c>
      <c r="D58" s="47" t="str">
        <f>IF(Declaration!$I$4="English",Languages!A99,IF(Declaration!$I$4="French",Languages!B99,IF(Declaration!$I$4="Spanish",Languages!C99,IF(Declaration!$I$4="German",Languages!D99,IF(Declaration!$I$4="Chinese",Languages!E99,IF(Declaration!$I$4="Japanese",Languages!F99,IF(Declaration!$I$4="Portugese",Languages!G99)))))))</f>
        <v>charging workers or potential workers recruitment fees, according to the definition provided in the Glossary? Please note: You must read the definition of recruitment fees to accurately answer this question.</v>
      </c>
      <c r="E58" s="40"/>
      <c r="F58" s="90" t="s">
        <v>993</v>
      </c>
      <c r="G58" s="337" t="str">
        <f>IF(F58="Yes",Languages!$A$643,IF(F58="Oui",Languages!$B$643,IF(F58="Sí",Languages!$C$643,IF(F58="Ja",Languages!$D$643,IF(F58="是",Languages!$E$643,IF(F58="はい",Languages!$F$643,IF(F58="Sim",Languages!$G$643,"")))))))</f>
        <v>Policy required.</v>
      </c>
      <c r="H58" s="338"/>
      <c r="I58" s="189" t="s">
        <v>3573</v>
      </c>
      <c r="J58" s="343" t="s">
        <v>5478</v>
      </c>
      <c r="K58" s="340"/>
      <c r="L58" s="256"/>
      <c r="M58" s="6"/>
      <c r="P58" s="161"/>
    </row>
    <row r="59" spans="1:17" ht="33" customHeight="1" x14ac:dyDescent="0.25">
      <c r="A59" s="5"/>
      <c r="B59" s="374"/>
      <c r="C59" s="38" t="s">
        <v>13</v>
      </c>
      <c r="D59" s="47" t="str">
        <f>IF(Declaration!$I$4="English",Languages!A100,IF(Declaration!$I$4="French",Languages!B100,IF(Declaration!$I$4="Spanish",Languages!C100,IF(Declaration!$I$4="German",Languages!D100,IF(Declaration!$I$4="Chinese",Languages!E100,IF(Declaration!$I$4="Japanese",Languages!F100,IF(Declaration!$I$4="Portugese",Languages!G100)))))))</f>
        <v>procuring commercial sex acts during the length of the contract?</v>
      </c>
      <c r="E59" s="40"/>
      <c r="F59" s="90" t="s">
        <v>3626</v>
      </c>
      <c r="G59" s="337" t="str">
        <f>IF(F59="Yes, broadly and/or only when required by law or by contract",Languages!$A$643,IF(F59="Oui, de façon générale et/ou seulement lorsque la loi ou un contrat l'exige",Languages!$B$643,IF(F59="Sí, en términos generales y/o cuando lo requiere la ley o el contrato",Languages!$C$643,IF(F59="Ja, umfassend und/oder nur, wenn dies gesetzlich oder vertraglich vorgeschrieben ist.",Languages!$D$643,IF(F59="是，宽泛规定以及/或仅当法律或合同要求时规定",Languages!$E$643,IF(F59="はい、大体している、または法律または契約で義務付けられている場合に限る。",Languages!$F$643,IF(F59="Sim, geralmente e/ou apenas quando tal é exigido pela legislação ou por imposição contratual",Languages!$G$643,"")))))))</f>
        <v>Policy required.</v>
      </c>
      <c r="H59" s="338"/>
      <c r="I59" s="189" t="s">
        <v>3573</v>
      </c>
      <c r="J59" s="343" t="s">
        <v>5478</v>
      </c>
      <c r="K59" s="340"/>
      <c r="L59" s="256"/>
      <c r="M59" s="6"/>
      <c r="P59" s="161"/>
    </row>
    <row r="60" spans="1:17" ht="101.1" customHeight="1" x14ac:dyDescent="0.25">
      <c r="A60" s="5"/>
      <c r="B60" s="44">
        <v>12</v>
      </c>
      <c r="C60" s="17"/>
      <c r="D60" s="47" t="str">
        <f>IF(Declaration!$I$4="English",Languages!A101,IF(Declaration!$I$4="French",Languages!B101,IF(Declaration!$I$4="Spanish",Languages!C101,IF(Declaration!$I$4="German",Languages!D101,IF(Declaration!$I$4="Chinese",Languages!E101,IF(Declaration!$I$4="Japanese",Languages!F101,IF(Declaration!$I$4="Portugese",Languages!G101)))))))</f>
        <v>Does your organization issue a policy/policies explicitly ensuring the following:</v>
      </c>
      <c r="E60" s="50"/>
      <c r="F60" s="328"/>
      <c r="G60" s="329"/>
      <c r="H60" s="329"/>
      <c r="I60" s="329"/>
      <c r="J60" s="329"/>
      <c r="K60" s="329"/>
      <c r="L60" s="330"/>
      <c r="M60" s="6"/>
      <c r="P60" s="161"/>
    </row>
    <row r="61" spans="1:17" ht="81" x14ac:dyDescent="0.25">
      <c r="A61" s="5"/>
      <c r="B61" s="18"/>
      <c r="C61" s="45" t="s">
        <v>6</v>
      </c>
      <c r="D61" s="47" t="str">
        <f>IF(Declaration!$I$4="English",Languages!A102,IF(Declaration!$I$4="French",Languages!B102,IF(Declaration!$I$4="Spanish",Languages!C102,IF(Declaration!$I$4="German",Languages!D102,IF(Declaration!$I$4="Chinese",Languages!E102,IF(Declaration!$I$4="Japanese",Languages!F102,IF(Declaration!$I$4="Portugese",Languages!G102)))))))</f>
        <v>the provision or payment of return transportation for all foreign migrant workers at the end of their period of work if they were brought to the country for the purpose of working for your organization (directly or through recruiters) unless they fall under the exceptions outlined in the Glossary under 'Return Transportation'?</v>
      </c>
      <c r="E61" s="40"/>
      <c r="F61" s="90" t="s">
        <v>1096</v>
      </c>
      <c r="G61" s="337" t="str">
        <f>IF(F61="Yes",Languages!$A$643,IF(F61="Oui",Languages!$B$643,IF(F61="Sí",Languages!$C$643,IF(F61="Ja",Languages!$D$643,IF(F61="是",Languages!$E$643,IF(F61="はい",Languages!$F$643,IF(F61="Sim",Languages!$G$643,IF(F61=Languages!$A$628,"x",IF(F61=Languages!$B$628,"x",IF(F61=Languages!$C$628,"x",IF(F61=Languages!$D$628,"x",IF(F61=Languages!$E$628,"x",IF(F61=Languages!$F$628,"x",IF(F61=Languages!$G$628,"x",""))))))))))))))</f>
        <v>x</v>
      </c>
      <c r="H61" s="338"/>
      <c r="I61" s="189"/>
      <c r="J61" s="339"/>
      <c r="K61" s="340"/>
      <c r="L61" s="256"/>
      <c r="M61" s="6"/>
      <c r="P61" s="161"/>
    </row>
    <row r="62" spans="1:17" ht="53.25" customHeight="1" x14ac:dyDescent="0.25">
      <c r="A62" s="5"/>
      <c r="B62" s="19"/>
      <c r="C62" s="45" t="s">
        <v>7</v>
      </c>
      <c r="D62" s="47" t="str">
        <f>IF(Declaration!$I$4="English",Languages!A103,IF(Declaration!$I$4="French",Languages!B103,IF(Declaration!$I$4="Spanish",Languages!C103,IF(Declaration!$I$4="German",Languages!D103,IF(Declaration!$I$4="Chinese",Languages!E103,IF(Declaration!$I$4="Japanese",Languages!F103,IF(Declaration!$I$4="Portugese",Languages!G103)))))))</f>
        <v>housing provided or arranged for your workers meets host-country housing and safety standards?</v>
      </c>
      <c r="E62" s="40"/>
      <c r="F62" s="90" t="s">
        <v>1117</v>
      </c>
      <c r="G62" s="337" t="str">
        <f>IF(F62="Yes",Languages!$A$643,IF(F62="Oui",Languages!$B$643,IF(F62="Sí",Languages!$C$643,IF(F62="Ja",Languages!$D$643,IF(F62="是",Languages!$E$643,IF(F62="はい",Languages!$F$643,IF(F62="Sim",Languages!$G$643,IF(F62=Languages!$A$630,"x",IF(F62=Languages!$B$630,"x",IF(F62=Languages!$C$630,"x",IF(F62=Languages!$D$630,"x",IF(F62=Languages!$E$630,"x",IF(F62=Languages!$F$630,"x",IF(F62=Languages!$G$630,"x",""))))))))))))))</f>
        <v>x</v>
      </c>
      <c r="H62" s="338"/>
      <c r="I62" s="189"/>
      <c r="J62" s="339"/>
      <c r="K62" s="340"/>
      <c r="L62" s="256"/>
      <c r="M62" s="6"/>
      <c r="P62" s="161"/>
    </row>
    <row r="63" spans="1:17" ht="67.5" customHeight="1" x14ac:dyDescent="0.25">
      <c r="A63" s="5"/>
      <c r="B63" s="19"/>
      <c r="C63" s="45" t="s">
        <v>8</v>
      </c>
      <c r="D63" s="47" t="str">
        <f>IF(Declaration!$I$4="English",Languages!A104,IF(Declaration!$I$4="French",Languages!B104,IF(Declaration!$I$4="Spanish",Languages!C104,IF(Declaration!$I$4="German",Languages!D104,IF(Declaration!$I$4="Chinese",Languages!E104,IF(Declaration!$I$4="Japanese",Languages!F104,IF(Declaration!$I$4="Portugese",Languages!G104)))))))</f>
        <v>workers, including migrant workers, can cancel their work contracts at any time with no financial penalty, subject to giving reasonable notice in accordance with local law or a collective agreement?</v>
      </c>
      <c r="E63" s="40"/>
      <c r="F63" s="90" t="s">
        <v>993</v>
      </c>
      <c r="G63" s="337" t="str">
        <f>IF(F63="Yes",Languages!$A$643,IF(F63="Oui",Languages!$B$643,IF(F63="Sí",Languages!$C$643,IF(F63="Ja",Languages!$D$643,IF(F63="是",Languages!$E$643,IF(F63="はい",Languages!$F$643,IF(F63="Sim",Languages!$G$643,"")))))))</f>
        <v>Policy required.</v>
      </c>
      <c r="H63" s="338"/>
      <c r="I63" s="189" t="s">
        <v>3573</v>
      </c>
      <c r="J63" s="343" t="s">
        <v>5482</v>
      </c>
      <c r="K63" s="340"/>
      <c r="L63" s="256"/>
      <c r="M63" s="6"/>
      <c r="P63" s="161"/>
    </row>
    <row r="64" spans="1:17" ht="67.5" customHeight="1" x14ac:dyDescent="0.25">
      <c r="A64" s="5"/>
      <c r="B64" s="19"/>
      <c r="C64" s="45" t="s">
        <v>9</v>
      </c>
      <c r="D64" s="47" t="str">
        <f>IF(Declaration!$I$4="English",Languages!A105,IF(Declaration!$I$4="French",Languages!B105,IF(Declaration!$I$4="Spanish",Languages!C105,IF(Declaration!$I$4="German",Languages!D105,IF(Declaration!$I$4="Chinese",Languages!E105,IF(Declaration!$I$4="Japanese",Languages!F105,IF(Declaration!$I$4="Portugese",Languages!G105)))))))</f>
        <v>wages meet applicable host country legal requirements or, if there is no legal minimum wage, wages are aligned with the prevailing sector wage?</v>
      </c>
      <c r="E64" s="40"/>
      <c r="F64" s="90" t="s">
        <v>993</v>
      </c>
      <c r="G64" s="337" t="str">
        <f>IF(F64="Yes",Languages!$A$643,IF(F64="Oui",Languages!$B$643,IF(F64="Sí",Languages!$C$643,IF(F64="Ja",Languages!$D$643,IF(F64="是",Languages!$E$643,IF(F64="はい",Languages!$F$643,IF(F64="Sim",Languages!$G$643,"")))))))</f>
        <v>Policy required.</v>
      </c>
      <c r="H64" s="338"/>
      <c r="I64" s="189" t="s">
        <v>3573</v>
      </c>
      <c r="J64" s="343" t="s">
        <v>5479</v>
      </c>
      <c r="K64" s="340"/>
      <c r="L64" s="256"/>
      <c r="M64" s="6"/>
      <c r="P64" s="161"/>
    </row>
    <row r="65" spans="1:19" ht="75.599999999999994" customHeight="1" x14ac:dyDescent="0.25">
      <c r="A65" s="5"/>
      <c r="B65" s="19"/>
      <c r="C65" s="45" t="s">
        <v>10</v>
      </c>
      <c r="D65" s="47" t="str">
        <f>IF(Declaration!$I$4="English",Languages!A106,IF(Declaration!$I$4="French",Languages!B106,IF(Declaration!$I$4="Spanish",Languages!C106,IF(Declaration!$I$4="German",Languages!D106,IF(Declaration!$I$4="Chinese",Languages!E106,IF(Declaration!$I$4="Japanese",Languages!F106,IF(Declaration!$I$4="Portugese",Languages!G106)))))))</f>
        <v>workers have the right to form and join trade unions of their own choosing, to bargain collectively, and to engage in peaceful assembly in conformance with local law?</v>
      </c>
      <c r="E65" s="40"/>
      <c r="F65" s="90" t="s">
        <v>993</v>
      </c>
      <c r="G65" s="337" t="str">
        <f>IF(F65="Yes",Languages!$A$643,IF(F65="Oui",Languages!$B$643,IF(F65="Sí",Languages!$C$643,IF(F65="Ja",Languages!$D$643,IF(F65="是",Languages!$E$643,IF(F65="はい",Languages!$F$643,IF(F65="Sim",Languages!$G$643,"")))))))</f>
        <v>Policy required.</v>
      </c>
      <c r="H65" s="338"/>
      <c r="I65" s="189" t="s">
        <v>3573</v>
      </c>
      <c r="J65" s="343" t="s">
        <v>5479</v>
      </c>
      <c r="K65" s="340"/>
      <c r="L65" s="256"/>
      <c r="M65" s="6"/>
      <c r="P65" s="161"/>
    </row>
    <row r="66" spans="1:19" ht="85.5" customHeight="1" x14ac:dyDescent="0.25">
      <c r="A66" s="5"/>
      <c r="B66" s="19"/>
      <c r="C66" s="45" t="s">
        <v>11</v>
      </c>
      <c r="D66" s="47" t="str">
        <f>IF(Declaration!$I$4="English",Languages!A107,IF(Declaration!$I$4="French",Languages!B107,IF(Declaration!$I$4="Spanish",Languages!C107,IF(Declaration!$I$4="German",Languages!D107,IF(Declaration!$I$4="Chinese",Languages!E107,IF(Declaration!$I$4="Japanese",Languages!F107,IF(Declaration!$I$4="Portugese",Languages!G107)))))))</f>
        <v xml:space="preserve">workers, including those hired by recruiters, are given detailed and accurate work agreements or similar work papers (prior to relocation if relocation is required) in a language understood by the worker? </v>
      </c>
      <c r="E66" s="40"/>
      <c r="F66" s="90" t="s">
        <v>3624</v>
      </c>
      <c r="G66" s="337" t="str">
        <f>IF(F66=Languages!$A$636,Languages!$A$643,IF(F66=Languages!$B$636,Languages!$B$643,IF(F66=Languages!$C$636,Languages!$C$643,IF(F66=Languages!$D$636,Languages!$D$643,IF(F66=Languages!$E$636,Languages!$E$643,IF(F66=Languages!$F$636,Languages!$F$643,IF(F66=Languages!$G$636,Languages!$G$643,IF(F66=Languages!$A$637,Languages!$A$643,IF(F66=Languages!$B$637,Languages!$B$643,IF(F66=Languages!$C$637,Languages!$C$643,IF(F66=Languages!$D$637,Languages!$D$643,IF(F66=Languages!$E$637,Languages!$D$643,IF(F66=Languages!$F$637,Languages!$F$643,IF(F66=Languages!$G$637,Languages!$G$643,""))))))))))))))</f>
        <v>Policy required.</v>
      </c>
      <c r="H66" s="338"/>
      <c r="I66" s="189" t="s">
        <v>3573</v>
      </c>
      <c r="J66" s="343" t="s">
        <v>5478</v>
      </c>
      <c r="K66" s="340"/>
      <c r="L66" s="256"/>
      <c r="M66" s="6"/>
      <c r="P66" s="161"/>
    </row>
    <row r="67" spans="1:19" ht="85.5" customHeight="1" x14ac:dyDescent="0.25">
      <c r="A67" s="5"/>
      <c r="B67" s="19"/>
      <c r="C67" s="45" t="s">
        <v>12</v>
      </c>
      <c r="D67" s="47" t="str">
        <f>IF(Declaration!$I$4="English",Languages!A108,IF(Declaration!$I$4="French",Languages!B108,IF(Declaration!$I$4="Spanish",Languages!C108,IF(Declaration!$I$4="German",Languages!D108,IF(Declaration!$I$4="Chinese",Languages!E108,IF(Declaration!$I$4="Japanese",Languages!F108,IF(Declaration!$I$4="Portugese",Languages!G108)))))))</f>
        <v>document checks (including proof of age documents) of all workers before they begin working to confirm they are allowed to work according to legal standards and applicable organization policies?</v>
      </c>
      <c r="E67" s="40"/>
      <c r="F67" s="90" t="s">
        <v>993</v>
      </c>
      <c r="G67" s="337" t="str">
        <f>IF(F67="Yes",Languages!$A$643,IF(F67="Oui",Languages!$B$643,IF(F67="Sí",Languages!$C$643,IF(F67="Ja",Languages!$D$643,IF(F67="是",Languages!$E$643,IF(F67="はい",Languages!$F$643,IF(F67="Sim",Languages!$G$643,"")))))))</f>
        <v>Policy required.</v>
      </c>
      <c r="H67" s="338"/>
      <c r="I67" s="189" t="s">
        <v>3573</v>
      </c>
      <c r="J67" s="343" t="s">
        <v>5478</v>
      </c>
      <c r="K67" s="340"/>
      <c r="L67" s="256"/>
      <c r="M67" s="6"/>
      <c r="P67" s="161"/>
    </row>
    <row r="68" spans="1:19" ht="36" customHeight="1" x14ac:dyDescent="0.25">
      <c r="A68" s="5"/>
      <c r="B68" s="17">
        <v>13</v>
      </c>
      <c r="C68" s="45"/>
      <c r="D68" s="47" t="str">
        <f>IF(Declaration!$I$4="English",Languages!A109,IF(Declaration!$I$4="French",Languages!B109,IF(Declaration!$I$4="Spanish",Languages!C109,IF(Declaration!$I$4="German",Languages!D109,IF(Declaration!$I$4="Chinese",Languages!E109,IF(Declaration!$I$4="Japanese",Languages!F109,IF(Declaration!$I$4="Portugese",Languages!G109)))))))</f>
        <v xml:space="preserve">Does your organization issue a policy/policies regulating the use of foreign or domestic migrant workers. </v>
      </c>
      <c r="E68" s="40"/>
      <c r="F68" s="256" t="str">
        <f>IF(Q68 = "N/A", AI4, "")</f>
        <v>N/A - We do not hire foreign or domestic migrant workers</v>
      </c>
      <c r="G68" s="337" t="str">
        <f>IF(F68="Yes",Languages!$A$643,IF(F68="Oui",Languages!$B$643,IF(F68="Sí",Languages!$C$643,IF(F68="Ja",Languages!$D$643,IF(F68="是",Languages!$E$643,IF(F68="はい",Languages!$F$643,IF(F68="Sim",Languages!$G$643,IF(F68=Languages!$A$159,"x",IF(F68=Languages!$B$159,"x",IF(F68=Languages!$C$159,"x",IF(F68=Languages!$D$159,"x",IF(F68=Languages!$E$159,"x",IF(F68=Languages!$F$159,"x",IF(F68=Languages!$G$159,"x",""))))))))))))))</f>
        <v>x</v>
      </c>
      <c r="H68" s="338"/>
      <c r="I68" s="189"/>
      <c r="J68" s="339"/>
      <c r="K68" s="340"/>
      <c r="L68" s="256"/>
      <c r="M68" s="6"/>
      <c r="P68" s="161"/>
      <c r="Q68" s="7" t="str">
        <f>IF(F61 = S$4, "N/A", "")</f>
        <v>N/A</v>
      </c>
      <c r="S68" s="7" t="str">
        <f>IF(F61=S4, "NA", "Yes")</f>
        <v>NA</v>
      </c>
    </row>
    <row r="69" spans="1:19" ht="49.5" customHeight="1" x14ac:dyDescent="0.2">
      <c r="A69" s="5"/>
      <c r="B69" s="331" t="str">
        <f>IF(Declaration!$I$4="English",Languages!A110,IF(Declaration!$I$4="French",Languages!B110,IF(Declaration!$I$4="Spanish",Languages!C110,IF(Declaration!$I$4="German",Languages!D110,IF(Declaration!$I$4="Chinese",Languages!E110,IF(Declaration!$I$4="Japanese",Languages!F110,IF(Declaration!$I$4="Portugese",Languages!G110)))))))</f>
        <v>Questions 14-16: Supply Chain Management</v>
      </c>
      <c r="C69" s="332"/>
      <c r="D69" s="332"/>
      <c r="E69" s="332"/>
      <c r="F69" s="332"/>
      <c r="G69" s="332"/>
      <c r="H69" s="332"/>
      <c r="I69" s="332"/>
      <c r="J69" s="332"/>
      <c r="K69" s="332"/>
      <c r="L69" s="333"/>
      <c r="M69" s="6"/>
      <c r="P69" s="161"/>
    </row>
    <row r="70" spans="1:19" ht="61.5" customHeight="1" x14ac:dyDescent="0.25">
      <c r="A70" s="5"/>
      <c r="B70" s="38">
        <v>14</v>
      </c>
      <c r="C70" s="41"/>
      <c r="D70" s="148" t="str">
        <f>IF(Declaration!$I$4="English",Languages!A111,IF(Declaration!$I$4="French",Languages!B111,IF(Declaration!$I$4="Spanish",Languages!C111,IF(Declaration!$I$4="German",Languages!D111,IF(Declaration!$I$4="Chinese",Languages!E111,IF(Declaration!$I$4="Japanese",Languages!F111,IF(Declaration!$I$4="Portugese",Languages!G111)))))))</f>
        <v>Does your organization issue a policy/policies to its suppliers covering the provisions you selected in Questions 11, 12 and 13?</v>
      </c>
      <c r="E70" s="40"/>
      <c r="F70" s="256" t="s">
        <v>993</v>
      </c>
      <c r="G70" s="337"/>
      <c r="H70" s="338"/>
      <c r="I70" s="189"/>
      <c r="J70" s="339"/>
      <c r="K70" s="340"/>
      <c r="L70" s="256"/>
      <c r="M70" s="6"/>
      <c r="P70" s="161"/>
      <c r="S70" s="7" t="str">
        <f>IF(F49=AJ5, "NA_Q10", "Yes_Q10")</f>
        <v>Yes_Q10</v>
      </c>
    </row>
    <row r="71" spans="1:19" ht="63" customHeight="1" x14ac:dyDescent="0.25">
      <c r="A71" s="5"/>
      <c r="B71" s="38">
        <v>15</v>
      </c>
      <c r="C71" s="41"/>
      <c r="D71" s="148" t="str">
        <f>IF(Declaration!$I$4="English",Languages!A112,IF(Declaration!$I$4="French",Languages!B112,IF(Declaration!$I$4="Spanish",Languages!C112,IF(Declaration!$I$4="German",Languages!D112,IF(Declaration!$I$4="Chinese",Languages!E112,IF(Declaration!$I$4="Japanese",Languages!F112,IF(Declaration!$I$4="Portugese",Languages!G112)))))))</f>
        <v xml:space="preserve">If you answered 'Yes' to Question 14, does your organization have contractual terms and conditions that require its suppliers to affirmatively agree to its policy/policies (or equivalent)? </v>
      </c>
      <c r="E71" s="40"/>
      <c r="F71" s="278" t="s">
        <v>993</v>
      </c>
      <c r="G71" s="337"/>
      <c r="H71" s="338"/>
      <c r="I71" s="189"/>
      <c r="J71" s="339"/>
      <c r="K71" s="340"/>
      <c r="L71" s="256"/>
      <c r="M71" s="6"/>
      <c r="P71" s="161"/>
    </row>
    <row r="72" spans="1:19" ht="60" customHeight="1" x14ac:dyDescent="0.25">
      <c r="A72" s="5"/>
      <c r="B72" s="38">
        <v>16</v>
      </c>
      <c r="C72" s="41"/>
      <c r="D72" s="157" t="str">
        <f>IF(Declaration!$I$4="English",Languages!A113,IF(Declaration!$I$4="French",Languages!B113,IF(Declaration!$I$4="Spanish",Languages!C113,IF(Declaration!$I$4="German",Languages!D113,IF(Declaration!$I$4="Chinese",Languages!E113,IF(Declaration!$I$4="Japanese",Languages!F113,IF(Declaration!$I$4="Portugese",Languages!G113)))))))</f>
        <v xml:space="preserve">If you answered 'Yes' to Question 14 and/or 15, does your organization's policy/policies (or the equivalent) and/or contractual terms and conditions include a flow-down clause? </v>
      </c>
      <c r="E72" s="40"/>
      <c r="F72" s="278" t="s">
        <v>993</v>
      </c>
      <c r="G72" s="337" t="str">
        <f>IF(F72="Yes",Languages!$A$644,IF(F72="Oui",Languages!$B$644,IF(F72="Sí",Languages!$C$644,IF(F72="Ja",Languages!$D$644,IF(F72="是",Languages!$E$644,IF(F72="はい",Languages!$F$644,IF(F72="Sim",Languages!$G$644,IF(F72=Languages!$A$160,"x",IF(F72=Languages!$B$160,"x",IF(F72=Languages!$C$160,"x",IF(F72=Languages!$D$160,"x",IF(F72=Languages!$E$160,"x",IF(F72=Languages!$F$160,"x",IF(F72=Languages!$G$160,"x",""))))))))))))))</f>
        <v>Policy or sample of contractual terms and conditions required.</v>
      </c>
      <c r="H72" s="338"/>
      <c r="I72" s="189" t="s">
        <v>3573</v>
      </c>
      <c r="J72" s="343" t="s">
        <v>5482</v>
      </c>
      <c r="K72" s="340"/>
      <c r="L72" s="256"/>
      <c r="M72" s="6"/>
      <c r="P72" s="161"/>
    </row>
    <row r="73" spans="1:19" ht="101.25" customHeight="1" x14ac:dyDescent="0.2">
      <c r="A73" s="5"/>
      <c r="B73" s="331" t="str">
        <f>IF(Declaration!$I$4="English",Languages!A114,IF(Declaration!$I$4="French",Languages!B114,IF(Declaration!$I$4="Spanish",Languages!C114,IF(Declaration!$I$4="German",Languages!D114,IF(Declaration!$I$4="Chinese",Languages!E114,IF(Declaration!$I$4="Japanese",Languages!F114,IF(Declaration!$I$4="Portugese",Languages!G114)))))))</f>
        <v xml:space="preserve">Questions 17-22: Risk Identification and Management  </v>
      </c>
      <c r="C73" s="332"/>
      <c r="D73" s="332"/>
      <c r="E73" s="332"/>
      <c r="F73" s="332"/>
      <c r="G73" s="332"/>
      <c r="H73" s="332"/>
      <c r="I73" s="332"/>
      <c r="J73" s="332"/>
      <c r="K73" s="332"/>
      <c r="L73" s="333"/>
      <c r="M73" s="6"/>
      <c r="P73" s="161"/>
    </row>
    <row r="74" spans="1:19" ht="100.5" customHeight="1" x14ac:dyDescent="0.25">
      <c r="A74" s="5"/>
      <c r="B74" s="42">
        <v>17</v>
      </c>
      <c r="C74" s="46"/>
      <c r="D74" s="47" t="str">
        <f>IF(Declaration!$I$4="English",Languages!A115,IF(Declaration!$I$4="French",Languages!B115,IF(Declaration!$I$4="Spanish",Languages!C115,IF(Declaration!$I$4="German",Languages!D115,IF(Declaration!$I$4="Chinese",Languages!E115,IF(Declaration!$I$4="Japanese",Languages!F115,IF(Declaration!$I$4="Portugese",Languages!G115)))))))</f>
        <v>Does your organization perform formal screening and evaluation of prospective recruiters to determine if they (i) operate in compliance with the law and applicable organization policies, and (ii) observe the "employers pay" principle of not charging any recruitment fees to workers, as defined in the Glossary?</v>
      </c>
      <c r="E74" s="40"/>
      <c r="F74" s="257" t="s">
        <v>993</v>
      </c>
      <c r="G74" s="337" t="str">
        <f>IF(F74="Yes",Languages!$A$651,IF(F74="Oui",Languages!$B$651,IF(F74="Sí",Languages!$C$651,IF(F74="Ja",Languages!$D$651,IF(F74="是",Languages!$E$651,IF(F74="はい",Languages!$F$651,IF(F74="Sim",Languages!$G$651,IF(F74=Languages!$A$627,"x",IF(F74=Languages!$B$627,"x",IF(F74=Languages!$C$627,"x",IF(F74=Languages!$D$627,"x",IF(F74=Languages!$E$627,"x",IF(F74=Languages!$F$627,"x",IF(F74=Languages!$G$627,"x",""))))))))))))))</f>
        <v>Proof of screening and evaluation of prospective recruiters required</v>
      </c>
      <c r="H74" s="338"/>
      <c r="I74" s="188" t="s">
        <v>3573</v>
      </c>
      <c r="J74" s="343" t="s">
        <v>5483</v>
      </c>
      <c r="K74" s="340"/>
      <c r="L74" s="256"/>
      <c r="M74" s="6"/>
      <c r="P74" s="161"/>
    </row>
    <row r="75" spans="1:19" ht="60.75" customHeight="1" x14ac:dyDescent="0.25">
      <c r="A75" s="5"/>
      <c r="B75" s="38">
        <v>18</v>
      </c>
      <c r="C75" s="41"/>
      <c r="D75" s="47" t="str">
        <f>IF(Declaration!$I$4="English",Languages!A117,IF(Declaration!$I$4="French",Languages!B117,IF(Declaration!$I$4="Spanish",Languages!C117,IF(Declaration!$I$4="German",Languages!D117,IF(Declaration!$I$4="Chinese",Languages!E117,IF(Declaration!$I$4="Japanese",Languages!F117,IF(Declaration!$I$4="Portugese",Languages!G117)))))))</f>
        <v>Does your organization identify and assess risks on the topic(s) covered by this Declaration on an ongoing basis and taking into account risks arising from particular operating contexts in:</v>
      </c>
      <c r="E75" s="40"/>
      <c r="F75" s="282"/>
      <c r="G75" s="283" t="str">
        <f>IF(F75="Yes",Languages!$A$656,IF(F75="Oui",Languages!$B$656,IF(F75="Sí",Languages!$C$656,IF(F75="Ja",Languages!$D$656,IF(F75="是",Languages!$E$656,IF(F75="はい",Languages!$F$656,IF(F75="Sim",Languages!$G$656,"")))))))</f>
        <v/>
      </c>
      <c r="H75" s="283"/>
      <c r="I75" s="283"/>
      <c r="J75" s="283"/>
      <c r="K75" s="283"/>
      <c r="L75" s="284"/>
      <c r="M75" s="6"/>
      <c r="P75" s="161"/>
    </row>
    <row r="76" spans="1:19" ht="39" customHeight="1" x14ac:dyDescent="0.25">
      <c r="A76" s="5"/>
      <c r="B76" s="363"/>
      <c r="C76" s="45" t="s">
        <v>6</v>
      </c>
      <c r="D76" s="47" t="str">
        <f>IF(Declaration!$I$4="English",Languages!A118,IF(Declaration!$I$4="French",Languages!B118,IF(Declaration!$I$4="Spanish",Languages!C118,IF(Declaration!$I$4="German",Languages!D118,IF(Declaration!$I$4="Chinese",Languages!E118,IF(Declaration!$I$4="Japanese",Languages!F118,IF(Declaration!$I$4="Portugese",Languages!G118)))))))</f>
        <v>Your operations?</v>
      </c>
      <c r="E76" s="40"/>
      <c r="F76" s="90" t="s">
        <v>1000</v>
      </c>
      <c r="G76" s="337" t="str">
        <f>IF(AND(F76=$P$2,$I$4="English"),Languages!$A$646,IF(AND(F76=$P$2,$I$4="French"),Languages!$B$646,IF(AND(F76=$P$2,$I$4="Spanish"),Languages!$C$646,IF(AND(F76=$P$2,$I$4="German"),Languages!$D$646,IF(AND(F76=$P$2,$I$4="Chinese"),Languages!$E$646,IF(AND(F76=$P$2,$I$4="Japanese"),Languages!$F$646,IF(AND(F76=$P$2,$I$4="Portugese"),Languages!$G$646,"")))))))</f>
        <v/>
      </c>
      <c r="H76" s="338"/>
      <c r="I76" s="189"/>
      <c r="J76" s="339"/>
      <c r="K76" s="340"/>
      <c r="L76" s="256"/>
      <c r="M76" s="6"/>
      <c r="P76" s="161"/>
    </row>
    <row r="77" spans="1:19" ht="39" customHeight="1" x14ac:dyDescent="0.25">
      <c r="A77" s="5"/>
      <c r="B77" s="364"/>
      <c r="C77" s="45" t="s">
        <v>7</v>
      </c>
      <c r="D77" s="47" t="str">
        <f>IF(Declaration!$I$4="English",Languages!A119,IF(Declaration!$I$4="French",Languages!B119,IF(Declaration!$I$4="Spanish",Languages!C119,IF(Declaration!$I$4="German",Languages!D119,IF(Declaration!$I$4="Chinese",Languages!E119,IF(Declaration!$I$4="Japanese",Languages!F119,IF(Declaration!$I$4="Portugese",Languages!G119)))))))</f>
        <v>Your supply chain for the good(s) covered by this Declaration?</v>
      </c>
      <c r="E77" s="40"/>
      <c r="F77" s="328"/>
      <c r="G77" s="329" t="str">
        <f>IF(F77="Yes",Languages!$A$656,IF(F77="Oui",Languages!$B$656,IF(F77="Sí",Languages!$C$656,IF(F77="Ja",Languages!$D$656,IF(F77="是",Languages!$E$656,IF(F77="はい",Languages!$F$656,IF(F77="Sim",Languages!$G$656,"")))))))</f>
        <v/>
      </c>
      <c r="H77" s="329"/>
      <c r="I77" s="329"/>
      <c r="J77" s="329"/>
      <c r="K77" s="329"/>
      <c r="L77" s="330"/>
      <c r="M77" s="6"/>
      <c r="P77" s="161"/>
    </row>
    <row r="78" spans="1:19" ht="39" customHeight="1" x14ac:dyDescent="0.25">
      <c r="A78" s="5"/>
      <c r="B78" s="364"/>
      <c r="C78" s="45"/>
      <c r="D78" s="47" t="str">
        <f>IF(ISBLANK(G20),"",G20)</f>
        <v/>
      </c>
      <c r="E78" s="40"/>
      <c r="F78" s="198"/>
      <c r="G78" s="337" t="str">
        <f>IF(AND(F78=$P$2,$I$4="English"),Languages!$A$646,IF(AND(F78=$P$2,$I$4="French"),Languages!$B$646,IF(AND(F78=$P$2,$I$4="Spanish"),Languages!$C$646,IF(AND(F78=$P$2,$I$4="German"),Languages!$D$646,IF(AND(F78=$P$2,$I$4="Chinese"),Languages!$E$646,IF(AND(F78=$P$2,$I$4="Japanese"),Languages!$F$646,IF(AND(F78=$P$2,$I$4="Portugese"),Languages!$G$646,"")))))))</f>
        <v/>
      </c>
      <c r="H78" s="338"/>
      <c r="I78" s="189"/>
      <c r="J78" s="339"/>
      <c r="K78" s="340"/>
      <c r="L78" s="256"/>
      <c r="M78" s="6"/>
      <c r="P78" s="161"/>
    </row>
    <row r="79" spans="1:19" ht="39" customHeight="1" x14ac:dyDescent="0.25">
      <c r="A79" s="5"/>
      <c r="B79" s="364"/>
      <c r="C79" s="45"/>
      <c r="D79" s="47" t="str">
        <f>IF(ISBLANK(G21),"",G21)</f>
        <v/>
      </c>
      <c r="E79" s="40"/>
      <c r="F79" s="198"/>
      <c r="G79" s="337" t="str">
        <f>IF(AND(F79=$P$2,$I$4="English"),Languages!$A$646,IF(AND(F79=$P$2,$I$4="French"),Languages!$B$646,IF(AND(F79=$P$2,$I$4="Spanish"),Languages!$C$646,IF(AND(F79=$P$2,$I$4="German"),Languages!$D$646,IF(AND(F79=$P$2,$I$4="Chinese"),Languages!$E$646,IF(AND(F79=$P$2,$I$4="Japanese"),Languages!$F$646,IF(AND(F79=$P$2,$I$4="Portugese"),Languages!$G$646,"")))))))</f>
        <v/>
      </c>
      <c r="H79" s="338"/>
      <c r="I79" s="189"/>
      <c r="J79" s="339"/>
      <c r="K79" s="340"/>
      <c r="L79" s="256"/>
      <c r="M79" s="6"/>
      <c r="P79" s="161"/>
    </row>
    <row r="80" spans="1:19" ht="39" customHeight="1" x14ac:dyDescent="0.25">
      <c r="A80" s="5"/>
      <c r="B80" s="364"/>
      <c r="C80" s="45"/>
      <c r="D80" s="47" t="str">
        <f>IF(ISBLANK(G22),"",G22)</f>
        <v/>
      </c>
      <c r="E80" s="40"/>
      <c r="F80" s="198"/>
      <c r="G80" s="337" t="str">
        <f>IF(AND(F80=$P$2,$I$4="English"),Languages!$A$646,IF(AND(F80=$P$2,$I$4="French"),Languages!$B$646,IF(AND(F80=$P$2,$I$4="Spanish"),Languages!$C$646,IF(AND(F80=$P$2,$I$4="German"),Languages!$D$646,IF(AND(F80=$P$2,$I$4="Chinese"),Languages!$E$646,IF(AND(F80=$P$2,$I$4="Japanese"),Languages!$F$646,IF(AND(F80=$P$2,$I$4="Portugese"),Languages!$G$646,"")))))))</f>
        <v/>
      </c>
      <c r="H80" s="338"/>
      <c r="I80" s="189"/>
      <c r="J80" s="339"/>
      <c r="K80" s="340"/>
      <c r="L80" s="256"/>
      <c r="M80" s="6"/>
      <c r="P80" s="161"/>
    </row>
    <row r="81" spans="1:16" ht="40.35" customHeight="1" x14ac:dyDescent="0.25">
      <c r="A81" s="5"/>
      <c r="B81" s="364"/>
      <c r="C81" s="45"/>
      <c r="D81" s="47" t="str">
        <f>IF(ISBLANK(G23),"",G23)</f>
        <v/>
      </c>
      <c r="E81" s="40"/>
      <c r="F81" s="198"/>
      <c r="G81" s="337" t="str">
        <f>IF(AND(F81=$P$2,$I$4="English"),Languages!$A$646,IF(AND(F81=$P$2,$I$4="French"),Languages!$B$646,IF(AND(F81=$P$2,$I$4="Spanish"),Languages!$C$646,IF(AND(F81=$P$2,$I$4="German"),Languages!$D$646,IF(AND(F81=$P$2,$I$4="Chinese"),Languages!$E$646,IF(AND(F81=$P$2,$I$4="Japanese"),Languages!$F$646,IF(AND(F81=$P$2,$I$4="Portugese"),Languages!$G$646,"")))))))</f>
        <v/>
      </c>
      <c r="H81" s="338"/>
      <c r="I81" s="189"/>
      <c r="J81" s="339"/>
      <c r="K81" s="340"/>
      <c r="L81" s="256"/>
      <c r="M81" s="6"/>
      <c r="P81" s="161"/>
    </row>
    <row r="82" spans="1:16" ht="40.35" customHeight="1" x14ac:dyDescent="0.25">
      <c r="A82" s="5"/>
      <c r="B82" s="364"/>
      <c r="C82" s="45"/>
      <c r="D82" s="47" t="str">
        <f>IF(ISBLANK(G24),"",G24)</f>
        <v/>
      </c>
      <c r="E82" s="40"/>
      <c r="F82" s="198"/>
      <c r="G82" s="337" t="str">
        <f>IF(AND(F82=$P$2,$I$4="English"),Languages!$A$646,IF(AND(F82=$P$2,$I$4="French"),Languages!$B$646,IF(AND(F82=$P$2,$I$4="Spanish"),Languages!$C$646,IF(AND(F82=$P$2,$I$4="German"),Languages!$D$646,IF(AND(F82=$P$2,$I$4="Chinese"),Languages!$E$646,IF(AND(F82=$P$2,$I$4="Japanese"),Languages!$F$646,IF(AND(F82=$P$2,$I$4="Portugese"),Languages!$G$646,"")))))))</f>
        <v/>
      </c>
      <c r="H82" s="338"/>
      <c r="I82" s="189"/>
      <c r="J82" s="339"/>
      <c r="K82" s="340"/>
      <c r="L82" s="256"/>
      <c r="M82" s="6"/>
      <c r="P82" s="161"/>
    </row>
    <row r="83" spans="1:16" ht="55.5" customHeight="1" x14ac:dyDescent="0.25">
      <c r="A83" s="5"/>
      <c r="B83" s="365"/>
      <c r="C83" s="45" t="s">
        <v>8</v>
      </c>
      <c r="D83" s="47" t="str">
        <f>IF(Declaration!$I$4="English",Languages!A122,IF(Declaration!$I$4="French",Languages!B122,IF(Declaration!$I$4="Spanish",Languages!C122,IF(Declaration!$I$4="German",Languages!D122,IF(Declaration!$I$4="Chinese",Languages!E122,IF(Declaration!$I$4="Japanese",Languages!F122,IF(Declaration!$I$4="Portugese",Languages!G122)))))))</f>
        <v>Your labor supply chain?</v>
      </c>
      <c r="E83" s="40"/>
      <c r="F83" s="256" t="s">
        <v>993</v>
      </c>
      <c r="G83" s="337" t="str">
        <f>IF(AND(F83=$P$2,$I$4="English"),Languages!$A$646,IF(AND(F83=$P$2,$I$4="French"),Languages!$B$646,IF(AND(F83=$P$2,$I$4="Spanish"),Languages!$C$646,IF(AND(F83=$P$2,$I$4="German"),Languages!$D$646,IF(AND(F83=$P$2,$I$4="Chinese"),Languages!$E$646,IF(AND(F83=$P$2,$I$4="Japanese"),Languages!$F$646,IF(AND(F83=$P$2,$I$4="Portugese"),Languages!$G$646,"")))))))</f>
        <v>Proof of risk assessment required</v>
      </c>
      <c r="H83" s="338"/>
      <c r="I83" s="189" t="s">
        <v>3573</v>
      </c>
      <c r="J83" s="343" t="s">
        <v>5483</v>
      </c>
      <c r="K83" s="340"/>
      <c r="L83" s="256"/>
      <c r="M83" s="6"/>
      <c r="P83" s="161"/>
    </row>
    <row r="84" spans="1:16" ht="53.85" customHeight="1" x14ac:dyDescent="0.25">
      <c r="A84" s="5"/>
      <c r="B84" s="42">
        <v>19</v>
      </c>
      <c r="C84" s="45"/>
      <c r="D84" s="47" t="str">
        <f>IF(Declaration!$I$4="English",Languages!A123,IF(Declaration!$I$4="French",Languages!B123,IF(Declaration!$I$4="Spanish",Languages!C123,IF(Declaration!$I$4="German",Languages!D123,IF(Declaration!$I$4="Chinese",Languages!E123,IF(Declaration!$I$4="Japanese",Languages!F123,IF(Declaration!$I$4="Portugese",Languages!G123)))))))</f>
        <v>If you answered 'Yes' to Question 18, does your organization respond to the identified risk on an ongoing basis, using this to drive continual improvement?</v>
      </c>
      <c r="E84" s="40"/>
      <c r="F84" s="90" t="s">
        <v>1000</v>
      </c>
      <c r="G84" s="337" t="str">
        <f>IF(AND(F84=$P$2,$I$4="English"),Languages!$A$647,IF(AND(F84=$P$2,$I$4="French"),Languages!$B$647,IF(AND(F84=$P$2,$I$4="Spanish"),Languages!$C$647,IF(AND(F84=$P$2,$I$4="German"),Languages!$D$647,IF(AND(F84=$P$2,$I$4="Chinese"),Languages!$E$647,IF(AND(F84=$P$2,$I$4="Japanese"),Languages!$F$647,IF(AND(F84=$P$2,$I$4="Portugese"),Languages!$G$647,"")))))))</f>
        <v/>
      </c>
      <c r="H84" s="338"/>
      <c r="I84" s="189"/>
      <c r="J84" s="339"/>
      <c r="K84" s="340"/>
      <c r="L84" s="256"/>
      <c r="M84" s="6"/>
      <c r="P84" s="161"/>
    </row>
    <row r="85" spans="1:16" ht="51.75" customHeight="1" x14ac:dyDescent="0.25">
      <c r="A85" s="5"/>
      <c r="B85" s="38">
        <v>20</v>
      </c>
      <c r="C85" s="41"/>
      <c r="D85" s="47" t="str">
        <f>IF(Declaration!$I$4="English",Languages!A126,IF(Declaration!$I$4="French",Languages!B126,IF(Declaration!$I$4="Spanish",Languages!C126,IF(Declaration!$I$4="German",Languages!D126,IF(Declaration!$I$4="Chinese",Languages!E126,IF(Declaration!$I$4="Japanese",Languages!F126,IF(Declaration!$I$4="Portugese",Languages!G126)))))))</f>
        <v>If you answered 'Yes' to Question 18, does your organization use an independent third party to conduct these due diligence activities?</v>
      </c>
      <c r="E85" s="40"/>
      <c r="F85" s="90" t="s">
        <v>1000</v>
      </c>
      <c r="G85" s="337" t="str">
        <f>IF(F85="Yes",Languages!$A$653,IF(F85="Oui",Languages!$B$653,IF(F85="Sí",Languages!$C$653,IF(F85="Ja",Languages!$D$653,IF(F85="是",Languages!$E$653,IF(F85="はい",Languages!$F$653,IF(F85="Sim",Languages!$G$653,"")))))))</f>
        <v/>
      </c>
      <c r="H85" s="338"/>
      <c r="I85" s="188"/>
      <c r="J85" s="339"/>
      <c r="K85" s="340"/>
      <c r="L85" s="256"/>
      <c r="M85" s="6"/>
      <c r="P85" s="161"/>
    </row>
    <row r="86" spans="1:16" ht="68.25" customHeight="1" x14ac:dyDescent="0.25">
      <c r="A86" s="5"/>
      <c r="B86" s="42">
        <v>21</v>
      </c>
      <c r="C86" s="45"/>
      <c r="D86" s="47" t="str">
        <f>IF(Declaration!$I$4="English",Languages!A124,IF(Declaration!$I$4="French",Languages!B124,IF(Declaration!$I$4="Spanish",Languages!C124,IF(Declaration!$I$4="German",Languages!D124,IF(Declaration!$I$4="Chinese",Languages!E124,IF(Declaration!$I$4="Japanese",Languages!F124,IF(Declaration!$I$4="Portugese",Languages!G124)))))))</f>
        <v xml:space="preserve">What percentage of relevant suppliers have provided a response to your due diligence survey, such as the Slavery and Trafficking Risk Template (STRT)? </v>
      </c>
      <c r="E86" s="40"/>
      <c r="F86" s="88" t="s">
        <v>4956</v>
      </c>
      <c r="G86" s="391"/>
      <c r="H86" s="392"/>
      <c r="I86" s="190"/>
      <c r="J86" s="339"/>
      <c r="K86" s="340"/>
      <c r="L86" s="256"/>
      <c r="M86" s="6"/>
      <c r="P86" s="161"/>
    </row>
    <row r="87" spans="1:16" ht="53.25" customHeight="1" x14ac:dyDescent="0.25">
      <c r="A87" s="5"/>
      <c r="B87" s="38">
        <v>22</v>
      </c>
      <c r="C87" s="45"/>
      <c r="D87" s="47" t="str">
        <f>IF(Declaration!$I$4="English",Languages!A125,IF(Declaration!$I$4="French",Languages!B125,IF(Declaration!$I$4="Spanish",Languages!C125,IF(Declaration!$I$4="German",Languages!D125,IF(Declaration!$I$4="Chinese",Languages!E125,IF(Declaration!$I$4="Japanese",Languages!F125,IF(Declaration!$I$4="Portugese",Languages!G125)))))))</f>
        <v>Does your organization conduct a formal vulnerability assessment of its workers to slavery and human trafficking?</v>
      </c>
      <c r="E87" s="40"/>
      <c r="F87" s="90" t="s">
        <v>1000</v>
      </c>
      <c r="G87" s="337" t="str">
        <f>IF(F87="Yes",Languages!$A$649,IF(F87="Oui",Languages!$B$649,IF(F87="Sí",Languages!$C$649,IF(F87="Ja",Languages!$D$649,IF(F87="是",Languages!$E$649,IF(F87="はい",Languages!$F$649,IF(F87="Sim",Languages!$G$649,"")))))))</f>
        <v/>
      </c>
      <c r="H87" s="338"/>
      <c r="I87" s="188"/>
      <c r="J87" s="339"/>
      <c r="K87" s="340"/>
      <c r="L87" s="256"/>
      <c r="M87" s="6"/>
      <c r="P87" s="161"/>
    </row>
    <row r="88" spans="1:16" ht="61.5" customHeight="1" x14ac:dyDescent="0.2">
      <c r="A88" s="5"/>
      <c r="B88" s="331" t="str">
        <f>IF(Declaration!$I$4="English",Languages!A127,IF(Declaration!$I$4="French",Languages!B127,IF(Declaration!$I$4="Spanish",Languages!C127,IF(Declaration!$I$4="German",Languages!D127,IF(Declaration!$I$4="Chinese",Languages!E127,IF(Declaration!$I$4="Japanese",Languages!F127,IF(Declaration!$I$4="Portugese",Languages!G127)))))))</f>
        <v>Question 23: Training</v>
      </c>
      <c r="C88" s="332"/>
      <c r="D88" s="332"/>
      <c r="E88" s="332"/>
      <c r="F88" s="332"/>
      <c r="G88" s="332"/>
      <c r="H88" s="332"/>
      <c r="I88" s="332"/>
      <c r="J88" s="332"/>
      <c r="K88" s="332"/>
      <c r="L88" s="333"/>
      <c r="M88" s="6"/>
      <c r="P88" s="161"/>
    </row>
    <row r="89" spans="1:16" ht="67.5" customHeight="1" x14ac:dyDescent="0.25">
      <c r="A89" s="5"/>
      <c r="B89" s="42">
        <v>23</v>
      </c>
      <c r="C89" s="42"/>
      <c r="D89" s="82" t="str">
        <f>IF(Declaration!$I$4="English",Languages!A129,IF(Declaration!$I$4="French",Languages!B129,IF(Declaration!$I$4="Spanish",Languages!C129,IF(Declaration!$I$4="German",Languages!D129,IF(Declaration!$I$4="Chinese",Languages!E129,IF(Declaration!$I$4="Japanese",Languages!F129,IF(Declaration!$I$4="Portugese",Languages!G129)))))))</f>
        <v>Do your workers who have direct responsibility for supply chain management and recruitment receive training on how to mitigate risk on the topic(s) covered by this Declaration?</v>
      </c>
      <c r="E89" s="46"/>
      <c r="F89" s="89" t="s">
        <v>1000</v>
      </c>
      <c r="G89" s="337" t="str">
        <f>IF(F89="Yes",Languages!$A$654,IF(F89="Oui",Languages!$B$654,IF(F89="Sí",Languages!$C$654,IF(F89="Ja",Languages!$D$654,IF(F89="是",Languages!$E$654,IF(F89="はい",Languages!$F$654,IF(F89="Sim",Languages!$G$654,"")))))))</f>
        <v/>
      </c>
      <c r="H89" s="338"/>
      <c r="I89" s="188"/>
      <c r="J89" s="339"/>
      <c r="K89" s="340"/>
      <c r="L89" s="256"/>
      <c r="M89" s="6"/>
      <c r="P89" s="161"/>
    </row>
    <row r="90" spans="1:16" ht="59.85" customHeight="1" x14ac:dyDescent="0.2">
      <c r="A90" s="5"/>
      <c r="B90" s="331" t="str">
        <f>IF(Declaration!$I$4="English",Languages!A130,IF(Declaration!$I$4="French",Languages!B130,IF(Declaration!$I$4="Spanish",Languages!C130,IF(Declaration!$I$4="German",Languages!D130,IF(Declaration!$I$4="Chinese",Languages!E130,IF(Declaration!$I$4="Japanese",Languages!F130,IF(Declaration!$I$4="Portugese",Languages!G130)))))))</f>
        <v>Questions 24-26: Reporting &amp; Internal Accountability</v>
      </c>
      <c r="C90" s="332"/>
      <c r="D90" s="332"/>
      <c r="E90" s="332"/>
      <c r="F90" s="332"/>
      <c r="G90" s="332"/>
      <c r="H90" s="332"/>
      <c r="I90" s="332"/>
      <c r="J90" s="332"/>
      <c r="K90" s="332"/>
      <c r="L90" s="333"/>
      <c r="M90" s="6"/>
      <c r="P90" s="161"/>
    </row>
    <row r="91" spans="1:16" ht="70.5" customHeight="1" x14ac:dyDescent="0.25">
      <c r="A91" s="5"/>
      <c r="B91" s="42">
        <v>24</v>
      </c>
      <c r="C91" s="42"/>
      <c r="D91" s="82" t="str">
        <f>IF(Declaration!$I$4="English",Languages!A133,IF(Declaration!$I$4="French",Languages!B133,IF(Declaration!$I$4="Spanish",Languages!C133,IF(Declaration!$I$4="German",Languages!D133,IF(Declaration!$I$4="Chinese",Languages!E133,IF(Declaration!$I$4="Japanese",Languages!F133,IF(Declaration!$I$4="Portugese",Languages!G133)))))))</f>
        <v>Does your organization have a process for workers and agents to report, without fear of retaliation, matters related to the topic(s) covered by this Declaration?</v>
      </c>
      <c r="E91" s="158"/>
      <c r="F91" s="89" t="s">
        <v>993</v>
      </c>
      <c r="G91" s="337" t="str">
        <f>IF(F91="Yes",Languages!$A$655,IF(F91="Oui",Languages!$B$655,IF(F91="Sí",Languages!$C$655,IF(F91="Ja",Languages!$D$655,IF(F91="是",Languages!$E$655,IF(F91="はい",Languages!$F$655,IF(F91="Sim",Languages!$G$655,"")))))))</f>
        <v>Proof of reporting process required</v>
      </c>
      <c r="H91" s="338"/>
      <c r="I91" s="188" t="s">
        <v>3573</v>
      </c>
      <c r="J91" s="339" t="s">
        <v>5480</v>
      </c>
      <c r="K91" s="340"/>
      <c r="L91" s="257"/>
      <c r="M91" s="6"/>
      <c r="P91" s="161"/>
    </row>
    <row r="92" spans="1:16" ht="77.25" customHeight="1" x14ac:dyDescent="0.25">
      <c r="A92" s="5"/>
      <c r="B92" s="48">
        <v>25</v>
      </c>
      <c r="C92" s="38"/>
      <c r="D92" s="82" t="str">
        <f>IF(Declaration!$I$4="English",Languages!A134,IF(Declaration!$I$4="French",Languages!B134,IF(Declaration!$I$4="Spanish",Languages!C134,IF(Declaration!$I$4="German",Languages!D134,IF(Declaration!$I$4="Chinese",Languages!E134,IF(Declaration!$I$4="Japanese",Languages!F134,IF(Declaration!$I$4="Portugese",Languages!G134)))))))</f>
        <v>Does your organization maintain internal accountability standards and procedures to respond to a failure by workers and agents to meet organization policies on the topic(s) covered by this Declaration?</v>
      </c>
      <c r="E92" s="49"/>
      <c r="F92" s="90" t="s">
        <v>993</v>
      </c>
      <c r="G92" s="337" t="str">
        <f>IF(F92="Yes",Languages!$A$656,IF(F92="Oui",Languages!$B$656,IF(F92="Sí",Languages!$C$656,IF(F92="Ja",Languages!$D$656,IF(F92="是",Languages!$E$656,IF(F92="はい",Languages!$F$656,IF(F92="Sim",Languages!$G$656,"")))))))</f>
        <v>Proof of standard required</v>
      </c>
      <c r="H92" s="338"/>
      <c r="I92" s="188" t="s">
        <v>3573</v>
      </c>
      <c r="J92" s="339" t="s">
        <v>5480</v>
      </c>
      <c r="K92" s="340"/>
      <c r="L92" s="256"/>
      <c r="M92" s="6"/>
      <c r="P92" s="161"/>
    </row>
    <row r="93" spans="1:16" ht="62.25" customHeight="1" x14ac:dyDescent="0.25">
      <c r="A93" s="5"/>
      <c r="B93" s="38">
        <v>26</v>
      </c>
      <c r="C93" s="38"/>
      <c r="D93" s="43" t="str">
        <f>IF(Declaration!$I$4="English",Languages!A138,IF(Declaration!$I$4="French",Languages!B138,IF(Declaration!$I$4="Spanish",Languages!C138,IF(Declaration!$I$4="German",Languages!D138,IF(Declaration!$I$4="Chinese",Languages!E138,IF(Declaration!$I$4="Japanese",Languages!F138,IF(Declaration!$I$4="Portugese",Languages!G138)))))))</f>
        <v>Does your organization have processes in place to provide for or participate in remedy when there is an adverse impact related to the topic(s) covered by this Declaration?</v>
      </c>
      <c r="E93" s="41"/>
      <c r="F93" s="88" t="s">
        <v>993</v>
      </c>
      <c r="G93" s="337" t="str">
        <f>IF(F93="Yes",Languages!$A$1073,IF(F93="Oui",Languages!$B$1073,IF(F93="Sí",Languages!$C$1073,IF(F93="Ja",Languages!$D$1073,IF(F93="是",Languages!$E$1073,IF(F93="はい",Languages!$F$1073,IF(F93="Sim",Languages!$G$1073,IF(F93=Languages!$A$627,"x",IF(F93=Languages!$B$627,"x",IF(F93=Languages!$C$627,"x",IF(F93=Languages!$D$627,"x",IF(F93=Languages!$E$627,"x",IF(F93=Languages!$F$627,"x",IF(F93=Languages!$G$627,"x",""))))))))))))))</f>
        <v>Proof of remedy process required</v>
      </c>
      <c r="H93" s="338"/>
      <c r="I93" s="189" t="s">
        <v>3573</v>
      </c>
      <c r="J93" s="339" t="s">
        <v>5480</v>
      </c>
      <c r="K93" s="340"/>
      <c r="L93" s="256"/>
      <c r="M93" s="6"/>
      <c r="P93" s="161"/>
    </row>
    <row r="94" spans="1:16" ht="45" customHeight="1" x14ac:dyDescent="0.2">
      <c r="A94" s="5"/>
      <c r="B94" s="331" t="str">
        <f>IF(Declaration!$I$4="English",Languages!A135,IF(Declaration!$I$4="French",Languages!B135,IF(Declaration!$I$4="Spanish",Languages!C135,IF(Declaration!$I$4="German",Languages!D135,IF(Declaration!$I$4="Chinese",Languages!E135,IF(Declaration!$I$4="Japanese",Languages!F135,IF(Declaration!$I$4="Portugese",Languages!G135)))))))</f>
        <v>Question 27: Certification</v>
      </c>
      <c r="C94" s="332"/>
      <c r="D94" s="332"/>
      <c r="E94" s="332"/>
      <c r="F94" s="332"/>
      <c r="G94" s="332"/>
      <c r="H94" s="332"/>
      <c r="I94" s="332"/>
      <c r="J94" s="332"/>
      <c r="K94" s="332"/>
      <c r="L94" s="333"/>
      <c r="M94" s="6"/>
      <c r="P94" s="161"/>
    </row>
    <row r="95" spans="1:16" ht="36" customHeight="1" x14ac:dyDescent="0.25">
      <c r="A95" s="5"/>
      <c r="B95" s="151">
        <v>27</v>
      </c>
      <c r="C95" s="151"/>
      <c r="D95" s="159" t="str">
        <f>IF(Declaration!$I$4="English",Languages!A137,IF(Declaration!$I$4="French",Languages!B137,IF(Declaration!$I$4="Spanish",Languages!C137,IF(Declaration!$I$4="German",Languages!D137,IF(Declaration!$I$4="Chinese",Languages!E137,IF(Declaration!$I$4="Japanese",Languages!F137,IF(Declaration!$I$4="Portugese",Languages!G137)))))))</f>
        <v>Does your organization prioritize the use of ethical recruitment agencies certified by credible assurance schemes?</v>
      </c>
      <c r="E95" s="160"/>
      <c r="F95" s="267" t="s">
        <v>1000</v>
      </c>
      <c r="G95" s="337" t="str">
        <f>IF(F95="Yes",Languages!$A$648,IF(F95="Oui",Languages!$B$648,IF(F95="Sí",Languages!$C$648,IF(F95="Ja",Languages!$D$648,IF(F95="是",Languages!$E$648,IF(F95="はい",Languages!$F$648,IF(F95="Sim",Languages!$G$648,IF(F95=Languages!$A$627,"x",IF(F95=Languages!$B$627,"x",IF(F95=Languages!$C$627,"x",IF(F95=Languages!$D$627,"x",IF(F95=Languages!$E$627,"x",IF(F95=Languages!$F$627,"x",IF(F95=Languages!$G$627,"x",""))))))))))))))</f>
        <v/>
      </c>
      <c r="H95" s="338"/>
      <c r="I95" s="200"/>
      <c r="J95" s="339"/>
      <c r="K95" s="340"/>
      <c r="L95" s="258"/>
      <c r="M95" s="6"/>
      <c r="P95" s="161"/>
    </row>
    <row r="96" spans="1:16" ht="62.25" customHeight="1" x14ac:dyDescent="0.2">
      <c r="A96" s="5"/>
      <c r="B96" s="331" t="str">
        <f>IF(Declaration!$I$4="English",Languages!A139,IF(Declaration!$I$4="French",Languages!B139,IF(Declaration!$I$4="Spanish",Languages!C139,IF(Declaration!$I$4="German",Languages!D139,IF(Declaration!$I$4="Chinese",Languages!E139,IF(Declaration!$I$4="Japanese",Languages!F139,IF(Declaration!$I$4="Portugese",Languages!G139)))))))</f>
        <v>Question 28: Public Disclosure</v>
      </c>
      <c r="C96" s="332"/>
      <c r="D96" s="332"/>
      <c r="E96" s="332"/>
      <c r="F96" s="332"/>
      <c r="G96" s="332"/>
      <c r="H96" s="332"/>
      <c r="I96" s="332"/>
      <c r="J96" s="332"/>
      <c r="K96" s="332"/>
      <c r="L96" s="333"/>
      <c r="M96" s="6"/>
      <c r="P96" s="161"/>
    </row>
    <row r="97" spans="1:16" ht="40.5" x14ac:dyDescent="0.25">
      <c r="A97" s="5"/>
      <c r="B97" s="38">
        <v>28</v>
      </c>
      <c r="C97" s="38"/>
      <c r="D97" s="43" t="str">
        <f>IF(Declaration!$I$4="English",Languages!A141,IF(Declaration!$I$4="French",Languages!B141,IF(Declaration!$I$4="Spanish",Languages!C141,IF(Declaration!$I$4="German",Languages!D141,IF(Declaration!$I$4="Chinese",Languages!E141,IF(Declaration!$I$4="Japanese",Languages!F141,IF(Declaration!$I$4="Portugese",Languages!G141)))))))</f>
        <v>Does your organization publicly disclose information on the topic(s) covered by this Declaration? Note: Public disclosures may be compiled to comply with legal or regulatory obligations.</v>
      </c>
      <c r="E97" s="41"/>
      <c r="F97" s="90" t="s">
        <v>993</v>
      </c>
      <c r="G97" s="337" t="str">
        <f>IF(F97="Yes",Languages!$A$658,IF(F97="Oui",Languages!$B$659,IF(F97="Sí",Languages!$C$659,IF(F97="Ja",Languages!$D$659,IF(F97="是",Languages!$E$659,IF(F97="はい",Languages!$F$659,IF(F97="Sim",Languages!$G$659,"")))))))</f>
        <v>Proof of public disclosure required</v>
      </c>
      <c r="H97" s="338"/>
      <c r="I97" s="188" t="s">
        <v>3573</v>
      </c>
      <c r="J97" s="339" t="s">
        <v>5481</v>
      </c>
      <c r="K97" s="340"/>
      <c r="L97" s="259"/>
      <c r="M97" s="6"/>
      <c r="P97" s="161"/>
    </row>
    <row r="98" spans="1:16" ht="36" customHeight="1" x14ac:dyDescent="0.2">
      <c r="A98" s="5"/>
      <c r="M98" s="6"/>
      <c r="P98" s="161"/>
    </row>
    <row r="99" spans="1:16" ht="45.75" customHeight="1" x14ac:dyDescent="0.2">
      <c r="A99" s="5"/>
      <c r="B99" s="334" t="str">
        <f>IF(Declaration!$I$4="English",Languages!A153,IF(Declaration!$I$4="French",Languages!B153,IF(Declaration!$I$4="Spanish",Languages!C153,IF(Declaration!$I$4="German",Languages!D153,IF(Declaration!$I$4="Chinese",Languages!E153,IF(Declaration!$I$4="Japanese",Languages!F153,IF(Declaration!$I$4="Portugese",Languages!G153)))))))</f>
        <v xml:space="preserve">Certification </v>
      </c>
      <c r="C99" s="335"/>
      <c r="D99" s="335"/>
      <c r="E99" s="335"/>
      <c r="F99" s="335"/>
      <c r="G99" s="335"/>
      <c r="H99" s="335"/>
      <c r="I99" s="335"/>
      <c r="J99" s="335"/>
      <c r="K99" s="335"/>
      <c r="L99" s="336"/>
      <c r="M99" s="6"/>
      <c r="P99" s="161"/>
    </row>
    <row r="100" spans="1:16" ht="15" customHeight="1" x14ac:dyDescent="0.2">
      <c r="A100" s="5"/>
      <c r="B100" s="325" t="str">
        <f>IF(Declaration!$I$4="English",Languages!A154,IF(Declaration!$I$4="French",Languages!B154,IF(Declaration!$I$4="Spanish",Languages!C154,IF(Declaration!$I$4="German",Languages!D154,IF(Declaration!$I$4="Chinese",Languages!E154,IF(Declaration!$I$4="Japanese",Languages!F154,IF(Declaration!$I$4="Portugese",Languages!G154)))))))</f>
        <v>Do you certify that all the answers provided in this document are true and accurate to the best of your knowledge and understanding?</v>
      </c>
      <c r="C100" s="326"/>
      <c r="D100" s="326"/>
      <c r="E100" s="326"/>
      <c r="F100" s="326"/>
      <c r="G100" s="326"/>
      <c r="H100" s="326"/>
      <c r="I100" s="326"/>
      <c r="J100" s="326"/>
      <c r="K100" s="327"/>
      <c r="L100" s="86" t="s">
        <v>993</v>
      </c>
      <c r="M100" s="83"/>
      <c r="P100" s="161"/>
    </row>
    <row r="101" spans="1:16" ht="12.75" x14ac:dyDescent="0.2">
      <c r="A101" s="361" t="s">
        <v>5415</v>
      </c>
      <c r="B101" s="361"/>
      <c r="C101" s="361"/>
      <c r="D101" s="361"/>
      <c r="E101" s="361"/>
      <c r="F101" s="361"/>
      <c r="G101" s="361"/>
      <c r="H101" s="361"/>
      <c r="I101" s="361"/>
      <c r="J101" s="361"/>
      <c r="K101" s="361"/>
      <c r="L101" s="361"/>
      <c r="M101" s="362"/>
      <c r="P101" s="161"/>
    </row>
    <row r="102" spans="1:16" x14ac:dyDescent="0.2">
      <c r="P102" s="161"/>
    </row>
    <row r="103" spans="1:16" ht="12" hidden="1" customHeight="1" x14ac:dyDescent="0.2">
      <c r="P103" s="161"/>
    </row>
    <row r="104" spans="1:16" ht="12" hidden="1" customHeight="1" x14ac:dyDescent="0.2">
      <c r="P104" s="161"/>
    </row>
    <row r="105" spans="1:16" ht="12" hidden="1" customHeight="1" x14ac:dyDescent="0.2">
      <c r="P105" s="161"/>
    </row>
    <row r="106" spans="1:16" ht="12" hidden="1" customHeight="1" x14ac:dyDescent="0.2">
      <c r="P106" s="161"/>
    </row>
    <row r="107" spans="1:16" ht="12" hidden="1" customHeight="1" x14ac:dyDescent="0.2">
      <c r="P107" s="161"/>
    </row>
    <row r="108" spans="1:16" ht="12" hidden="1" customHeight="1" x14ac:dyDescent="0.2">
      <c r="P108" s="161"/>
    </row>
    <row r="109" spans="1:16" ht="12" hidden="1" customHeight="1" x14ac:dyDescent="0.2">
      <c r="P109" s="161"/>
    </row>
    <row r="110" spans="1:16" ht="12" hidden="1" customHeight="1" x14ac:dyDescent="0.2">
      <c r="P110" s="161"/>
    </row>
    <row r="111" spans="1:16" ht="12" hidden="1" customHeight="1" x14ac:dyDescent="0.2">
      <c r="P111" s="161"/>
    </row>
    <row r="112" spans="1:16" ht="12" hidden="1" customHeight="1" x14ac:dyDescent="0.2">
      <c r="P112" s="161"/>
    </row>
    <row r="113" spans="16:16" ht="12" hidden="1" customHeight="1" x14ac:dyDescent="0.2">
      <c r="P113" s="161"/>
    </row>
    <row r="114" spans="16:16" ht="12" hidden="1" customHeight="1" x14ac:dyDescent="0.2">
      <c r="P114" s="161"/>
    </row>
    <row r="115" spans="16:16" ht="12" hidden="1" customHeight="1" x14ac:dyDescent="0.2">
      <c r="P115" s="161"/>
    </row>
    <row r="116" spans="16:16" ht="12" hidden="1" customHeight="1" x14ac:dyDescent="0.2">
      <c r="P116" s="161"/>
    </row>
    <row r="117" spans="16:16" ht="12" hidden="1" customHeight="1" x14ac:dyDescent="0.2">
      <c r="P117" s="161"/>
    </row>
    <row r="118" spans="16:16" ht="12" hidden="1" customHeight="1" x14ac:dyDescent="0.2">
      <c r="P118" s="161"/>
    </row>
    <row r="119" spans="16:16" ht="12" hidden="1" customHeight="1" x14ac:dyDescent="0.2">
      <c r="P119" s="161"/>
    </row>
    <row r="120" spans="16:16" ht="12" hidden="1" customHeight="1" x14ac:dyDescent="0.2">
      <c r="P120" s="161"/>
    </row>
    <row r="121" spans="16:16" ht="12" hidden="1" customHeight="1" x14ac:dyDescent="0.2">
      <c r="P121" s="161"/>
    </row>
    <row r="122" spans="16:16" ht="12" hidden="1" customHeight="1" x14ac:dyDescent="0.2">
      <c r="P122" s="161"/>
    </row>
    <row r="123" spans="16:16" ht="12" hidden="1" customHeight="1" x14ac:dyDescent="0.2">
      <c r="P123" s="161"/>
    </row>
    <row r="124" spans="16:16" ht="12" hidden="1" customHeight="1" x14ac:dyDescent="0.2">
      <c r="P124" s="161"/>
    </row>
    <row r="125" spans="16:16" ht="12" hidden="1" customHeight="1" x14ac:dyDescent="0.2">
      <c r="P125" s="161"/>
    </row>
    <row r="126" spans="16:16" ht="12" hidden="1" customHeight="1" x14ac:dyDescent="0.2">
      <c r="P126" s="161"/>
    </row>
    <row r="127" spans="16:16" ht="12" hidden="1" customHeight="1" x14ac:dyDescent="0.2">
      <c r="P127" s="161"/>
    </row>
    <row r="128" spans="16:16" ht="12" hidden="1" customHeight="1" x14ac:dyDescent="0.2">
      <c r="P128" s="161"/>
    </row>
    <row r="129" spans="16:16" ht="12" hidden="1" customHeight="1" x14ac:dyDescent="0.2">
      <c r="P129" s="161"/>
    </row>
    <row r="130" spans="16:16" ht="12" hidden="1" customHeight="1" x14ac:dyDescent="0.2">
      <c r="P130" s="161"/>
    </row>
    <row r="131" spans="16:16" ht="12" hidden="1" customHeight="1" x14ac:dyDescent="0.2">
      <c r="P131" s="161"/>
    </row>
    <row r="132" spans="16:16" ht="12" hidden="1" customHeight="1" x14ac:dyDescent="0.2">
      <c r="P132" s="161"/>
    </row>
    <row r="133" spans="16:16" ht="12" hidden="1" customHeight="1" x14ac:dyDescent="0.2">
      <c r="P133" s="161"/>
    </row>
    <row r="134" spans="16:16" ht="12" hidden="1" customHeight="1" x14ac:dyDescent="0.2">
      <c r="P134" s="161"/>
    </row>
    <row r="135" spans="16:16" ht="12" hidden="1" customHeight="1" x14ac:dyDescent="0.2">
      <c r="P135" s="161"/>
    </row>
    <row r="136" spans="16:16" ht="12" hidden="1" customHeight="1" x14ac:dyDescent="0.2">
      <c r="P136" s="161"/>
    </row>
    <row r="137" spans="16:16" ht="12" hidden="1" customHeight="1" x14ac:dyDescent="0.2">
      <c r="P137" s="161"/>
    </row>
    <row r="138" spans="16:16" ht="12" hidden="1" customHeight="1" x14ac:dyDescent="0.2">
      <c r="P138" s="161"/>
    </row>
    <row r="139" spans="16:16" ht="12" hidden="1" customHeight="1" x14ac:dyDescent="0.2">
      <c r="P139" s="161"/>
    </row>
    <row r="140" spans="16:16" ht="12" hidden="1" customHeight="1" x14ac:dyDescent="0.2">
      <c r="P140" s="161"/>
    </row>
    <row r="141" spans="16:16" ht="12" hidden="1" customHeight="1" x14ac:dyDescent="0.2">
      <c r="P141" s="161"/>
    </row>
    <row r="142" spans="16:16" ht="12" hidden="1" customHeight="1" x14ac:dyDescent="0.2">
      <c r="P142" s="161"/>
    </row>
    <row r="143" spans="16:16" ht="12" hidden="1" customHeight="1" x14ac:dyDescent="0.2">
      <c r="P143" s="161"/>
    </row>
    <row r="144" spans="16:16" ht="12" hidden="1" customHeight="1" x14ac:dyDescent="0.2">
      <c r="P144" s="161"/>
    </row>
    <row r="145" spans="16:16" ht="12" hidden="1" customHeight="1" x14ac:dyDescent="0.2">
      <c r="P145" s="161"/>
    </row>
    <row r="146" spans="16:16" ht="12" hidden="1" customHeight="1" x14ac:dyDescent="0.2">
      <c r="P146" s="161"/>
    </row>
    <row r="147" spans="16:16" ht="12" hidden="1" customHeight="1" x14ac:dyDescent="0.2">
      <c r="P147" s="161"/>
    </row>
    <row r="148" spans="16:16" ht="12" hidden="1" customHeight="1" x14ac:dyDescent="0.2">
      <c r="P148" s="161"/>
    </row>
    <row r="149" spans="16:16" ht="12" hidden="1" customHeight="1" x14ac:dyDescent="0.2">
      <c r="P149" s="161"/>
    </row>
    <row r="150" spans="16:16" ht="12" hidden="1" customHeight="1" x14ac:dyDescent="0.2">
      <c r="P150" s="161"/>
    </row>
    <row r="151" spans="16:16" ht="12" hidden="1" customHeight="1" x14ac:dyDescent="0.2">
      <c r="P151" s="161"/>
    </row>
    <row r="152" spans="16:16" ht="12" hidden="1" customHeight="1" x14ac:dyDescent="0.2">
      <c r="P152" s="161"/>
    </row>
    <row r="153" spans="16:16" ht="12" hidden="1" customHeight="1" x14ac:dyDescent="0.2">
      <c r="P153" s="161"/>
    </row>
    <row r="154" spans="16:16" ht="12" hidden="1" customHeight="1" x14ac:dyDescent="0.2">
      <c r="P154" s="161"/>
    </row>
    <row r="155" spans="16:16" ht="12" hidden="1" customHeight="1" x14ac:dyDescent="0.2">
      <c r="P155" s="161"/>
    </row>
    <row r="156" spans="16:16" ht="12" hidden="1" customHeight="1" x14ac:dyDescent="0.2">
      <c r="P156" s="161"/>
    </row>
    <row r="157" spans="16:16" ht="12" hidden="1" customHeight="1" x14ac:dyDescent="0.2">
      <c r="P157" s="161"/>
    </row>
    <row r="158" spans="16:16" ht="12" hidden="1" customHeight="1" x14ac:dyDescent="0.2">
      <c r="P158" s="161"/>
    </row>
    <row r="159" spans="16:16" ht="12" hidden="1" customHeight="1" x14ac:dyDescent="0.2">
      <c r="P159" s="161"/>
    </row>
    <row r="160" spans="16:16" ht="12" hidden="1" customHeight="1" x14ac:dyDescent="0.2">
      <c r="P160" s="161"/>
    </row>
    <row r="161" spans="16:16" ht="12" hidden="1" customHeight="1" x14ac:dyDescent="0.2">
      <c r="P161" s="161"/>
    </row>
    <row r="162" spans="16:16" ht="12" hidden="1" customHeight="1" x14ac:dyDescent="0.2">
      <c r="P162" s="161"/>
    </row>
    <row r="163" spans="16:16" ht="12" hidden="1" customHeight="1" x14ac:dyDescent="0.2">
      <c r="P163" s="161"/>
    </row>
    <row r="164" spans="16:16" ht="12" hidden="1" customHeight="1" x14ac:dyDescent="0.2">
      <c r="P164" s="161"/>
    </row>
    <row r="165" spans="16:16" ht="12" hidden="1" customHeight="1" x14ac:dyDescent="0.2">
      <c r="P165" s="161"/>
    </row>
    <row r="166" spans="16:16" ht="12" hidden="1" customHeight="1" x14ac:dyDescent="0.2">
      <c r="P166" s="161"/>
    </row>
    <row r="167" spans="16:16" ht="12" hidden="1" customHeight="1" x14ac:dyDescent="0.2">
      <c r="P167" s="161"/>
    </row>
    <row r="168" spans="16:16" ht="12" hidden="1" customHeight="1" x14ac:dyDescent="0.2">
      <c r="P168" s="161"/>
    </row>
    <row r="169" spans="16:16" ht="12" hidden="1" customHeight="1" x14ac:dyDescent="0.2">
      <c r="P169" s="161"/>
    </row>
    <row r="170" spans="16:16" ht="12" hidden="1" customHeight="1" x14ac:dyDescent="0.2">
      <c r="P170" s="161"/>
    </row>
    <row r="171" spans="16:16" ht="12" hidden="1" customHeight="1" x14ac:dyDescent="0.2">
      <c r="P171" s="161"/>
    </row>
    <row r="172" spans="16:16" ht="12" hidden="1" customHeight="1" x14ac:dyDescent="0.2">
      <c r="P172" s="161"/>
    </row>
    <row r="173" spans="16:16" ht="12" hidden="1" customHeight="1" x14ac:dyDescent="0.2">
      <c r="P173" s="161"/>
    </row>
    <row r="174" spans="16:16" ht="12" hidden="1" customHeight="1" x14ac:dyDescent="0.2">
      <c r="P174" s="161"/>
    </row>
    <row r="175" spans="16:16" ht="12" hidden="1" customHeight="1" x14ac:dyDescent="0.2">
      <c r="P175" s="161"/>
    </row>
    <row r="176" spans="16:16" ht="12" hidden="1" customHeight="1" x14ac:dyDescent="0.2">
      <c r="P176" s="161"/>
    </row>
    <row r="177" spans="16:18" ht="12" hidden="1" customHeight="1" x14ac:dyDescent="0.2">
      <c r="P177" s="161"/>
    </row>
    <row r="178" spans="16:18" ht="12" hidden="1" customHeight="1" x14ac:dyDescent="0.2">
      <c r="P178" s="161"/>
    </row>
    <row r="179" spans="16:18" ht="12" hidden="1" customHeight="1" x14ac:dyDescent="0.2">
      <c r="P179" s="161"/>
    </row>
    <row r="180" spans="16:18" ht="12" hidden="1" customHeight="1" x14ac:dyDescent="0.2">
      <c r="P180" s="161"/>
    </row>
    <row r="181" spans="16:18" ht="12" hidden="1" customHeight="1" x14ac:dyDescent="0.2">
      <c r="P181" s="161"/>
    </row>
    <row r="182" spans="16:18" ht="12" hidden="1" customHeight="1" x14ac:dyDescent="0.2">
      <c r="P182" s="161"/>
    </row>
    <row r="183" spans="16:18" hidden="1" x14ac:dyDescent="0.2">
      <c r="P183" s="161"/>
    </row>
    <row r="184" spans="16:18" x14ac:dyDescent="0.2"/>
    <row r="185" spans="16:18" x14ac:dyDescent="0.2"/>
    <row r="186" spans="16:18" ht="15" x14ac:dyDescent="0.25">
      <c r="R186"/>
    </row>
    <row r="187" spans="16:18" x14ac:dyDescent="0.2"/>
    <row r="188" spans="16:18" x14ac:dyDescent="0.2"/>
    <row r="189" spans="16:18" x14ac:dyDescent="0.2"/>
    <row r="190" spans="16:18" x14ac:dyDescent="0.2"/>
    <row r="191" spans="16:18" x14ac:dyDescent="0.2"/>
    <row r="192" spans="16:18" x14ac:dyDescent="0.2"/>
    <row r="193" x14ac:dyDescent="0.2"/>
  </sheetData>
  <sheetProtection algorithmName="SHA-512" hashValue="vwH/asRZVwv0MW/WYCDp560d+zoA36cnEhvLSYIX1OSTtjutLlXPEegBISwtoiYadx/LmHDTgfzuEZ4ZAVqCpw==" saltValue="ZSitWom+aTkLxGQcovjhug==" spinCount="100000" sheet="1" objects="1" scenarios="1"/>
  <dataConsolidate/>
  <mergeCells count="174">
    <mergeCell ref="B33:C37"/>
    <mergeCell ref="B39:C43"/>
    <mergeCell ref="G84:H84"/>
    <mergeCell ref="J84:K84"/>
    <mergeCell ref="G86:H86"/>
    <mergeCell ref="J86:K86"/>
    <mergeCell ref="J33:K33"/>
    <mergeCell ref="J34:K34"/>
    <mergeCell ref="J35:K35"/>
    <mergeCell ref="J36:K36"/>
    <mergeCell ref="J37:K37"/>
    <mergeCell ref="J39:K39"/>
    <mergeCell ref="J40:K40"/>
    <mergeCell ref="J41:K41"/>
    <mergeCell ref="J42:K42"/>
    <mergeCell ref="J43:K43"/>
    <mergeCell ref="J44:K44"/>
    <mergeCell ref="F77:L77"/>
    <mergeCell ref="G48:H48"/>
    <mergeCell ref="G53:H53"/>
    <mergeCell ref="J53:K53"/>
    <mergeCell ref="F38:L38"/>
    <mergeCell ref="G78:H78"/>
    <mergeCell ref="G79:H79"/>
    <mergeCell ref="F25:L25"/>
    <mergeCell ref="G52:H52"/>
    <mergeCell ref="J52:K52"/>
    <mergeCell ref="G55:H55"/>
    <mergeCell ref="J71:K71"/>
    <mergeCell ref="G30:H30"/>
    <mergeCell ref="J30:K30"/>
    <mergeCell ref="G31:H31"/>
    <mergeCell ref="J31:K31"/>
    <mergeCell ref="G46:H46"/>
    <mergeCell ref="J46:K46"/>
    <mergeCell ref="J56:K56"/>
    <mergeCell ref="G44:H44"/>
    <mergeCell ref="G68:H68"/>
    <mergeCell ref="J68:K68"/>
    <mergeCell ref="G49:H49"/>
    <mergeCell ref="J65:K65"/>
    <mergeCell ref="G33:H33"/>
    <mergeCell ref="G34:H34"/>
    <mergeCell ref="G40:H40"/>
    <mergeCell ref="G41:H41"/>
    <mergeCell ref="G42:H42"/>
    <mergeCell ref="G43:H43"/>
    <mergeCell ref="F32:L32"/>
    <mergeCell ref="B21:D21"/>
    <mergeCell ref="B22:D22"/>
    <mergeCell ref="B23:D23"/>
    <mergeCell ref="B24:D24"/>
    <mergeCell ref="G20:L20"/>
    <mergeCell ref="G21:L21"/>
    <mergeCell ref="G22:L22"/>
    <mergeCell ref="G23:L23"/>
    <mergeCell ref="G24:L24"/>
    <mergeCell ref="B19:D19"/>
    <mergeCell ref="G67:H67"/>
    <mergeCell ref="G61:H61"/>
    <mergeCell ref="J61:K61"/>
    <mergeCell ref="G62:H62"/>
    <mergeCell ref="G54:H54"/>
    <mergeCell ref="J54:K54"/>
    <mergeCell ref="B52:B59"/>
    <mergeCell ref="J55:K55"/>
    <mergeCell ref="G56:H56"/>
    <mergeCell ref="B29:L29"/>
    <mergeCell ref="F51:L51"/>
    <mergeCell ref="B50:L50"/>
    <mergeCell ref="G47:H47"/>
    <mergeCell ref="J47:K47"/>
    <mergeCell ref="F19:L19"/>
    <mergeCell ref="G28:H28"/>
    <mergeCell ref="J28:K28"/>
    <mergeCell ref="G58:H58"/>
    <mergeCell ref="J58:K58"/>
    <mergeCell ref="G59:H59"/>
    <mergeCell ref="J59:K59"/>
    <mergeCell ref="B25:D25"/>
    <mergeCell ref="B20:D20"/>
    <mergeCell ref="B18:D18"/>
    <mergeCell ref="F13:L13"/>
    <mergeCell ref="F14:L14"/>
    <mergeCell ref="F15:L15"/>
    <mergeCell ref="F16:L16"/>
    <mergeCell ref="F17:L17"/>
    <mergeCell ref="F18:L18"/>
    <mergeCell ref="B17:D17"/>
    <mergeCell ref="B15:D15"/>
    <mergeCell ref="B16:D16"/>
    <mergeCell ref="B13:D13"/>
    <mergeCell ref="B14:D14"/>
    <mergeCell ref="A101:M101"/>
    <mergeCell ref="G89:H89"/>
    <mergeCell ref="J89:K89"/>
    <mergeCell ref="G74:H74"/>
    <mergeCell ref="J74:K74"/>
    <mergeCell ref="J62:K62"/>
    <mergeCell ref="J63:K63"/>
    <mergeCell ref="J64:K64"/>
    <mergeCell ref="J66:K66"/>
    <mergeCell ref="J67:K67"/>
    <mergeCell ref="G85:H85"/>
    <mergeCell ref="J85:K85"/>
    <mergeCell ref="G63:H63"/>
    <mergeCell ref="G64:H64"/>
    <mergeCell ref="G66:H66"/>
    <mergeCell ref="G87:H87"/>
    <mergeCell ref="J87:K87"/>
    <mergeCell ref="J82:K82"/>
    <mergeCell ref="B76:B83"/>
    <mergeCell ref="G97:H97"/>
    <mergeCell ref="J97:K97"/>
    <mergeCell ref="G92:H92"/>
    <mergeCell ref="G76:H76"/>
    <mergeCell ref="G71:H71"/>
    <mergeCell ref="D2:L2"/>
    <mergeCell ref="B6:L6"/>
    <mergeCell ref="B8:L8"/>
    <mergeCell ref="F9:L9"/>
    <mergeCell ref="F10:L10"/>
    <mergeCell ref="F11:L11"/>
    <mergeCell ref="F12:L12"/>
    <mergeCell ref="J4:K4"/>
    <mergeCell ref="B12:D12"/>
    <mergeCell ref="B4:F4"/>
    <mergeCell ref="G4:H4"/>
    <mergeCell ref="B9:D9"/>
    <mergeCell ref="B10:D10"/>
    <mergeCell ref="B11:D11"/>
    <mergeCell ref="J93:K93"/>
    <mergeCell ref="G80:H80"/>
    <mergeCell ref="G35:H35"/>
    <mergeCell ref="G36:H36"/>
    <mergeCell ref="G37:H37"/>
    <mergeCell ref="G39:H39"/>
    <mergeCell ref="J78:K78"/>
    <mergeCell ref="J79:K79"/>
    <mergeCell ref="J80:K80"/>
    <mergeCell ref="J76:K76"/>
    <mergeCell ref="G72:H72"/>
    <mergeCell ref="J72:K72"/>
    <mergeCell ref="J49:K49"/>
    <mergeCell ref="G57:H57"/>
    <mergeCell ref="J57:K57"/>
    <mergeCell ref="G65:H65"/>
    <mergeCell ref="G45:H45"/>
    <mergeCell ref="J48:K48"/>
    <mergeCell ref="J45:K45"/>
    <mergeCell ref="B26:D26"/>
    <mergeCell ref="F26:L26"/>
    <mergeCell ref="B100:K100"/>
    <mergeCell ref="F60:L60"/>
    <mergeCell ref="B69:L69"/>
    <mergeCell ref="B73:L73"/>
    <mergeCell ref="B88:L88"/>
    <mergeCell ref="B90:L90"/>
    <mergeCell ref="B94:L94"/>
    <mergeCell ref="B96:L96"/>
    <mergeCell ref="B99:L99"/>
    <mergeCell ref="G91:H91"/>
    <mergeCell ref="J91:K91"/>
    <mergeCell ref="J92:K92"/>
    <mergeCell ref="J83:K83"/>
    <mergeCell ref="G70:H70"/>
    <mergeCell ref="J70:K70"/>
    <mergeCell ref="G82:H82"/>
    <mergeCell ref="G83:H83"/>
    <mergeCell ref="G95:H95"/>
    <mergeCell ref="J95:K95"/>
    <mergeCell ref="G81:H81"/>
    <mergeCell ref="J81:K81"/>
    <mergeCell ref="G93:H93"/>
  </mergeCells>
  <phoneticPr fontId="27" type="noConversion"/>
  <conditionalFormatting sqref="B9:B19">
    <cfRule type="expression" dxfId="273" priority="1259">
      <formula>AND($G9&lt;&gt;"",#REF!="")</formula>
    </cfRule>
    <cfRule type="expression" dxfId="272" priority="1260">
      <formula>AND(#REF!&lt;&gt;"",#REF!&lt;&gt;"")</formula>
    </cfRule>
  </conditionalFormatting>
  <conditionalFormatting sqref="B20">
    <cfRule type="expression" dxfId="271" priority="331">
      <formula>AND($G20&lt;&gt;"",#REF!="")</formula>
    </cfRule>
    <cfRule type="expression" dxfId="270" priority="332">
      <formula>AND(#REF!&lt;&gt;"",#REF!&lt;&gt;"")</formula>
    </cfRule>
  </conditionalFormatting>
  <conditionalFormatting sqref="B21">
    <cfRule type="expression" dxfId="269" priority="329">
      <formula>AND($G21&lt;&gt;"",#REF!="")</formula>
    </cfRule>
    <cfRule type="expression" dxfId="268" priority="330">
      <formula>AND(#REF!&lt;&gt;"",#REF!&lt;&gt;"")</formula>
    </cfRule>
  </conditionalFormatting>
  <conditionalFormatting sqref="B22">
    <cfRule type="expression" dxfId="267" priority="328">
      <formula>AND(#REF!&lt;&gt;"",#REF!&lt;&gt;"")</formula>
    </cfRule>
  </conditionalFormatting>
  <conditionalFormatting sqref="B22:B26">
    <cfRule type="expression" dxfId="266" priority="321">
      <formula>AND($G22&lt;&gt;"",#REF!="")</formula>
    </cfRule>
  </conditionalFormatting>
  <conditionalFormatting sqref="B23:B26">
    <cfRule type="expression" dxfId="265" priority="322">
      <formula>AND(#REF!&lt;&gt;"",#REF!&lt;&gt;"")</formula>
    </cfRule>
  </conditionalFormatting>
  <conditionalFormatting sqref="D33:D37">
    <cfRule type="expression" dxfId="264" priority="41">
      <formula>$D33=""</formula>
    </cfRule>
  </conditionalFormatting>
  <conditionalFormatting sqref="D48:D49">
    <cfRule type="expression" dxfId="263" priority="21">
      <formula>$F$26=$P$26</formula>
    </cfRule>
  </conditionalFormatting>
  <conditionalFormatting sqref="D78:D82">
    <cfRule type="expression" dxfId="262" priority="40">
      <formula>$D78=""</formula>
    </cfRule>
  </conditionalFormatting>
  <conditionalFormatting sqref="F9:F26">
    <cfRule type="expression" dxfId="261" priority="333" stopIfTrue="1">
      <formula>F9=""</formula>
    </cfRule>
  </conditionalFormatting>
  <conditionalFormatting sqref="F31">
    <cfRule type="expression" dxfId="260" priority="38">
      <formula>$F$31=""</formula>
    </cfRule>
  </conditionalFormatting>
  <conditionalFormatting sqref="F39:F43">
    <cfRule type="expression" dxfId="259" priority="2">
      <formula>AND($D39&lt;&gt;"",$F39&lt;&gt;"")</formula>
    </cfRule>
    <cfRule type="expression" dxfId="258" priority="1">
      <formula>AND($D39&lt;&gt;"",$F39="")</formula>
    </cfRule>
  </conditionalFormatting>
  <conditionalFormatting sqref="F44">
    <cfRule type="expression" dxfId="257" priority="37">
      <formula>$F$44=""</formula>
    </cfRule>
  </conditionalFormatting>
  <conditionalFormatting sqref="F45">
    <cfRule type="expression" dxfId="256" priority="36">
      <formula>$F$45=""</formula>
    </cfRule>
  </conditionalFormatting>
  <conditionalFormatting sqref="F46">
    <cfRule type="expression" dxfId="255" priority="948" stopIfTrue="1">
      <formula>F46=""</formula>
    </cfRule>
  </conditionalFormatting>
  <conditionalFormatting sqref="F47">
    <cfRule type="expression" dxfId="254" priority="35">
      <formula>$F$47=""</formula>
    </cfRule>
  </conditionalFormatting>
  <conditionalFormatting sqref="F48">
    <cfRule type="expression" dxfId="253" priority="39">
      <formula>AND($F$26=$P$26,$F$48="")</formula>
    </cfRule>
    <cfRule type="expression" dxfId="252" priority="25">
      <formula>$F$48&lt;&gt;""</formula>
    </cfRule>
  </conditionalFormatting>
  <conditionalFormatting sqref="F49">
    <cfRule type="expression" dxfId="251" priority="23">
      <formula>AND($F$26=$P$26,$F$49="")</formula>
    </cfRule>
    <cfRule type="expression" dxfId="250" priority="24">
      <formula>$F$49&lt;&gt;""</formula>
    </cfRule>
  </conditionalFormatting>
  <conditionalFormatting sqref="F52:F56 F58:F59">
    <cfRule type="expression" dxfId="249" priority="1022" stopIfTrue="1">
      <formula>F52=""</formula>
    </cfRule>
  </conditionalFormatting>
  <conditionalFormatting sqref="F57">
    <cfRule type="expression" dxfId="248" priority="305" stopIfTrue="1">
      <formula>D57=""</formula>
    </cfRule>
    <cfRule type="expression" dxfId="247" priority="303">
      <formula>F57&lt;&gt;""</formula>
    </cfRule>
    <cfRule type="expression" dxfId="246" priority="304">
      <formula>D57&lt;&gt;""</formula>
    </cfRule>
  </conditionalFormatting>
  <conditionalFormatting sqref="F61">
    <cfRule type="expression" dxfId="245" priority="34">
      <formula>$F$61=""</formula>
    </cfRule>
  </conditionalFormatting>
  <conditionalFormatting sqref="F62">
    <cfRule type="expression" dxfId="244" priority="33">
      <formula>$F$62=""</formula>
    </cfRule>
  </conditionalFormatting>
  <conditionalFormatting sqref="F63">
    <cfRule type="expression" dxfId="243" priority="32">
      <formula>$F$63=""</formula>
    </cfRule>
  </conditionalFormatting>
  <conditionalFormatting sqref="F64">
    <cfRule type="expression" dxfId="242" priority="31">
      <formula>$F$64=""</formula>
    </cfRule>
  </conditionalFormatting>
  <conditionalFormatting sqref="F65">
    <cfRule type="expression" dxfId="241" priority="312">
      <formula>F65&lt;&gt;""</formula>
    </cfRule>
    <cfRule type="expression" dxfId="240" priority="313">
      <formula>D65&lt;&gt;""</formula>
    </cfRule>
    <cfRule type="expression" dxfId="239" priority="314" stopIfTrue="1">
      <formula>D65=""</formula>
    </cfRule>
  </conditionalFormatting>
  <conditionalFormatting sqref="F66">
    <cfRule type="expression" dxfId="238" priority="30">
      <formula>$F$66=""</formula>
    </cfRule>
  </conditionalFormatting>
  <conditionalFormatting sqref="F67">
    <cfRule type="expression" dxfId="237" priority="29">
      <formula>$F$67=""</formula>
    </cfRule>
  </conditionalFormatting>
  <conditionalFormatting sqref="F68">
    <cfRule type="expression" dxfId="236" priority="28">
      <formula>$F$68=""</formula>
    </cfRule>
  </conditionalFormatting>
  <conditionalFormatting sqref="F70">
    <cfRule type="expression" dxfId="235" priority="9">
      <formula>$F$70=""</formula>
    </cfRule>
    <cfRule type="expression" dxfId="234" priority="11">
      <formula>$F$70&lt;&gt;""</formula>
    </cfRule>
  </conditionalFormatting>
  <conditionalFormatting sqref="F71:F72">
    <cfRule type="expression" dxfId="233" priority="4" stopIfTrue="1">
      <formula>F71&lt;&gt;""</formula>
    </cfRule>
    <cfRule type="expression" dxfId="232" priority="7" stopIfTrue="1">
      <formula>$F$70="Yes"</formula>
    </cfRule>
    <cfRule type="expression" dxfId="231" priority="3">
      <formula>F71&lt;&gt;""</formula>
    </cfRule>
  </conditionalFormatting>
  <conditionalFormatting sqref="F74">
    <cfRule type="expression" dxfId="230" priority="968" stopIfTrue="1">
      <formula>D74=""</formula>
    </cfRule>
    <cfRule type="expression" dxfId="229" priority="967">
      <formula>D74&lt;&gt;""</formula>
    </cfRule>
    <cfRule type="expression" dxfId="228" priority="966">
      <formula>F74&lt;&gt;""</formula>
    </cfRule>
  </conditionalFormatting>
  <conditionalFormatting sqref="F76">
    <cfRule type="expression" dxfId="227" priority="969">
      <formula>F76&lt;&gt;""</formula>
    </cfRule>
    <cfRule type="expression" dxfId="226" priority="970">
      <formula>D76&lt;&gt;""</formula>
    </cfRule>
    <cfRule type="expression" dxfId="225" priority="971" stopIfTrue="1">
      <formula>D76=""</formula>
    </cfRule>
  </conditionalFormatting>
  <conditionalFormatting sqref="F78:F82">
    <cfRule type="expression" dxfId="224" priority="17">
      <formula>AND($D78&lt;&gt;"",$F78="")</formula>
    </cfRule>
    <cfRule type="expression" dxfId="223" priority="18">
      <formula>AND($D78&lt;&gt;"",$F78&lt;&gt;"")</formula>
    </cfRule>
  </conditionalFormatting>
  <conditionalFormatting sqref="F83">
    <cfRule type="expression" dxfId="222" priority="276">
      <formula>F83&lt;&gt;""</formula>
    </cfRule>
    <cfRule type="expression" dxfId="221" priority="277">
      <formula>D83&lt;&gt;""</formula>
    </cfRule>
    <cfRule type="expression" dxfId="220" priority="278" stopIfTrue="1">
      <formula>D83=""</formula>
    </cfRule>
  </conditionalFormatting>
  <conditionalFormatting sqref="F84">
    <cfRule type="expression" dxfId="219" priority="65">
      <formula>$F$84&lt;&gt;""</formula>
    </cfRule>
    <cfRule type="expression" dxfId="218" priority="67">
      <formula>COUNTIF($F$76:$F$83,$P$2)&gt;0</formula>
    </cfRule>
    <cfRule type="expression" dxfId="217" priority="66">
      <formula>COUNTIF($F$76:$F$83,$P$2)=0</formula>
    </cfRule>
  </conditionalFormatting>
  <conditionalFormatting sqref="F85">
    <cfRule type="expression" dxfId="216" priority="61">
      <formula>COUNTIF($F$76:$F$83,$P$2)&gt;0</formula>
    </cfRule>
    <cfRule type="expression" dxfId="215" priority="60">
      <formula>COUNTIF($F$76:$F$83,$P$2)=0</formula>
    </cfRule>
    <cfRule type="expression" dxfId="214" priority="59">
      <formula>$F$85&lt;&gt;""</formula>
    </cfRule>
  </conditionalFormatting>
  <conditionalFormatting sqref="F86:F87">
    <cfRule type="expression" dxfId="213" priority="760">
      <formula>F86&lt;&gt;""</formula>
    </cfRule>
    <cfRule type="expression" dxfId="212" priority="761">
      <formula>D86&lt;&gt;""</formula>
    </cfRule>
    <cfRule type="expression" dxfId="211" priority="762" stopIfTrue="1">
      <formula>D86=""</formula>
    </cfRule>
  </conditionalFormatting>
  <conditionalFormatting sqref="F89">
    <cfRule type="expression" dxfId="210" priority="974" stopIfTrue="1">
      <formula>D89=""</formula>
    </cfRule>
    <cfRule type="expression" dxfId="209" priority="973">
      <formula>D89&lt;&gt;""</formula>
    </cfRule>
    <cfRule type="expression" dxfId="208" priority="972">
      <formula>F89&lt;&gt;""</formula>
    </cfRule>
  </conditionalFormatting>
  <conditionalFormatting sqref="F91">
    <cfRule type="expression" dxfId="207" priority="1192" stopIfTrue="1">
      <formula>F91=""</formula>
    </cfRule>
  </conditionalFormatting>
  <conditionalFormatting sqref="F92">
    <cfRule type="expression" dxfId="206" priority="976">
      <formula>F92&lt;&gt;""</formula>
    </cfRule>
    <cfRule type="expression" dxfId="205" priority="977">
      <formula>D92&lt;&gt;""</formula>
    </cfRule>
    <cfRule type="expression" dxfId="204" priority="978" stopIfTrue="1">
      <formula>D92=""</formula>
    </cfRule>
  </conditionalFormatting>
  <conditionalFormatting sqref="F93">
    <cfRule type="expression" dxfId="203" priority="27">
      <formula>$F$93=""</formula>
    </cfRule>
  </conditionalFormatting>
  <conditionalFormatting sqref="F95">
    <cfRule type="expression" dxfId="202" priority="26">
      <formula>$F$95=""</formula>
    </cfRule>
  </conditionalFormatting>
  <conditionalFormatting sqref="F97">
    <cfRule type="expression" dxfId="201" priority="960">
      <formula>F97&lt;&gt;""</formula>
    </cfRule>
    <cfRule type="expression" dxfId="200" priority="961">
      <formula>D97&lt;&gt;""</formula>
    </cfRule>
    <cfRule type="expression" dxfId="199" priority="962" stopIfTrue="1">
      <formula>D97=""</formula>
    </cfRule>
  </conditionalFormatting>
  <conditionalFormatting sqref="G52:G59">
    <cfRule type="expression" dxfId="198" priority="113">
      <formula>AND(I52&lt;&gt;"",J52&lt;&gt;"")</formula>
    </cfRule>
    <cfRule type="expression" dxfId="197" priority="114" stopIfTrue="1">
      <formula>F52=$P$3</formula>
    </cfRule>
    <cfRule type="expression" dxfId="196" priority="115" stopIfTrue="1">
      <formula>F52=""</formula>
    </cfRule>
    <cfRule type="expression" dxfId="195" priority="116" stopIfTrue="1">
      <formula>G52="x"</formula>
    </cfRule>
  </conditionalFormatting>
  <conditionalFormatting sqref="G61">
    <cfRule type="expression" dxfId="194" priority="574" stopIfTrue="1">
      <formula>F61=""</formula>
    </cfRule>
    <cfRule type="expression" dxfId="193" priority="575" stopIfTrue="1">
      <formula>G61="x"</formula>
    </cfRule>
    <cfRule type="expression" dxfId="192" priority="522" stopIfTrue="1">
      <formula>F61=$P$3</formula>
    </cfRule>
    <cfRule type="expression" dxfId="191" priority="521">
      <formula>AND(I61&lt;&gt;"",J61&lt;&gt;"")</formula>
    </cfRule>
  </conditionalFormatting>
  <conditionalFormatting sqref="G62:G67">
    <cfRule type="expression" dxfId="190" priority="124">
      <formula>AND(I62&lt;&gt;"",J62&lt;&gt;"")</formula>
    </cfRule>
    <cfRule type="expression" dxfId="189" priority="127" stopIfTrue="1">
      <formula>G62="x"</formula>
    </cfRule>
    <cfRule type="expression" dxfId="188" priority="126" stopIfTrue="1">
      <formula>F62=""</formula>
    </cfRule>
    <cfRule type="expression" dxfId="187" priority="125" stopIfTrue="1">
      <formula>F62=$P$3</formula>
    </cfRule>
  </conditionalFormatting>
  <conditionalFormatting sqref="G68">
    <cfRule type="expression" dxfId="186" priority="397">
      <formula>AND(I68&lt;&gt;"",J68&lt;&gt;"")</formula>
    </cfRule>
    <cfRule type="expression" dxfId="185" priority="399" stopIfTrue="1">
      <formula>F68=""</formula>
    </cfRule>
    <cfRule type="expression" dxfId="184" priority="398" stopIfTrue="1">
      <formula>F68=$P$3</formula>
    </cfRule>
  </conditionalFormatting>
  <conditionalFormatting sqref="G70">
    <cfRule type="expression" dxfId="183" priority="828" stopIfTrue="1">
      <formula>F70=""</formula>
    </cfRule>
  </conditionalFormatting>
  <conditionalFormatting sqref="G70:G72">
    <cfRule type="expression" dxfId="182" priority="369" stopIfTrue="1">
      <formula>F70=$P$3</formula>
    </cfRule>
    <cfRule type="expression" dxfId="181" priority="368">
      <formula>AND(I70&lt;&gt;"",J70&lt;&gt;"")</formula>
    </cfRule>
  </conditionalFormatting>
  <conditionalFormatting sqref="G71">
    <cfRule type="expression" dxfId="180" priority="1371" stopIfTrue="1">
      <formula>OR(F70="",F71="",F70=V3,F70=V4)</formula>
    </cfRule>
  </conditionalFormatting>
  <conditionalFormatting sqref="G72 G74">
    <cfRule type="expression" dxfId="179" priority="1378" stopIfTrue="1">
      <formula>OR(F70="",F70=V3,F70=V4,F72="")</formula>
    </cfRule>
  </conditionalFormatting>
  <conditionalFormatting sqref="G74">
    <cfRule type="expression" dxfId="178" priority="110" stopIfTrue="1">
      <formula>F74=$P$3</formula>
    </cfRule>
    <cfRule type="expression" dxfId="177" priority="109">
      <formula>AND(I74&lt;&gt;"",J74&lt;&gt;"")</formula>
    </cfRule>
  </conditionalFormatting>
  <conditionalFormatting sqref="G76">
    <cfRule type="expression" dxfId="176" priority="199" stopIfTrue="1">
      <formula>F76=""</formula>
    </cfRule>
    <cfRule type="expression" dxfId="175" priority="198" stopIfTrue="1">
      <formula>F76&lt;&gt;$P$2</formula>
    </cfRule>
    <cfRule type="expression" dxfId="174" priority="197">
      <formula>AND(I76&lt;&gt;"",J76&lt;&gt;"")</formula>
    </cfRule>
  </conditionalFormatting>
  <conditionalFormatting sqref="G78:G84">
    <cfRule type="expression" dxfId="173" priority="155" stopIfTrue="1">
      <formula>F78&lt;&gt;$P$2</formula>
    </cfRule>
  </conditionalFormatting>
  <conditionalFormatting sqref="G78:G85">
    <cfRule type="expression" dxfId="172" priority="156" stopIfTrue="1">
      <formula>F78=""</formula>
    </cfRule>
    <cfRule type="expression" dxfId="171" priority="154">
      <formula>AND(I78&lt;&gt;"",J78&lt;&gt;"")</formula>
    </cfRule>
  </conditionalFormatting>
  <conditionalFormatting sqref="G85">
    <cfRule type="expression" dxfId="170" priority="1384" stopIfTrue="1">
      <formula>OR(COUNTIF(F76:F83,V2)=0,F85=W3,F85=W4)</formula>
    </cfRule>
  </conditionalFormatting>
  <conditionalFormatting sqref="G87">
    <cfRule type="expression" dxfId="169" priority="719" stopIfTrue="1">
      <formula>F87=""</formula>
    </cfRule>
    <cfRule type="expression" dxfId="168" priority="718" stopIfTrue="1">
      <formula>F87=$P$3</formula>
    </cfRule>
    <cfRule type="expression" dxfId="167" priority="717">
      <formula>AND(I87&lt;&gt;"",J87&lt;&gt;"")</formula>
    </cfRule>
  </conditionalFormatting>
  <conditionalFormatting sqref="G89">
    <cfRule type="expression" dxfId="166" priority="806" stopIfTrue="1">
      <formula>F89=""</formula>
    </cfRule>
    <cfRule type="expression" dxfId="165" priority="805" stopIfTrue="1">
      <formula>F89=$P$3</formula>
    </cfRule>
    <cfRule type="expression" dxfId="164" priority="804">
      <formula>AND(I89&lt;&gt;"",J89&lt;&gt;"")</formula>
    </cfRule>
  </conditionalFormatting>
  <conditionalFormatting sqref="G91">
    <cfRule type="expression" dxfId="163" priority="803" stopIfTrue="1">
      <formula>F91=""</formula>
    </cfRule>
    <cfRule type="expression" dxfId="162" priority="801">
      <formula>AND(I91&lt;&gt;"",J91&lt;&gt;"")</formula>
    </cfRule>
  </conditionalFormatting>
  <conditionalFormatting sqref="G91:G93">
    <cfRule type="expression" dxfId="161" priority="802" stopIfTrue="1">
      <formula>F91=$P$3</formula>
    </cfRule>
  </conditionalFormatting>
  <conditionalFormatting sqref="G92:G93 G95">
    <cfRule type="expression" dxfId="160" priority="1021" stopIfTrue="1">
      <formula>F92=""</formula>
    </cfRule>
  </conditionalFormatting>
  <conditionalFormatting sqref="G93 G95:H95">
    <cfRule type="expression" dxfId="159" priority="514">
      <formula>G93="x"</formula>
    </cfRule>
  </conditionalFormatting>
  <conditionalFormatting sqref="G95 G92:G93">
    <cfRule type="expression" dxfId="158" priority="1013">
      <formula>AND(I92&lt;&gt;"",J92&lt;&gt;"")</formula>
    </cfRule>
  </conditionalFormatting>
  <conditionalFormatting sqref="G95">
    <cfRule type="expression" dxfId="157" priority="827" stopIfTrue="1">
      <formula>F95=$P$3</formula>
    </cfRule>
  </conditionalFormatting>
  <conditionalFormatting sqref="G97">
    <cfRule type="expression" dxfId="156" priority="730">
      <formula>AND(I97&lt;&gt;"",J97&lt;&gt;"")</formula>
    </cfRule>
    <cfRule type="expression" dxfId="155" priority="731" stopIfTrue="1">
      <formula>F97=$P$3</formula>
    </cfRule>
    <cfRule type="expression" dxfId="154" priority="732" stopIfTrue="1">
      <formula>F97=""</formula>
    </cfRule>
  </conditionalFormatting>
  <conditionalFormatting sqref="G52:H59">
    <cfRule type="expression" dxfId="153" priority="112">
      <formula>F52=$P$2</formula>
    </cfRule>
  </conditionalFormatting>
  <conditionalFormatting sqref="G61:H66">
    <cfRule type="expression" dxfId="152" priority="123">
      <formula>F61=$P$2</formula>
    </cfRule>
  </conditionalFormatting>
  <conditionalFormatting sqref="G68:H68">
    <cfRule type="expression" dxfId="151" priority="357">
      <formula>F68&lt;&gt;$P$2</formula>
    </cfRule>
  </conditionalFormatting>
  <conditionalFormatting sqref="G70:H72">
    <cfRule type="expression" dxfId="150" priority="367">
      <formula>G70="x"</formula>
    </cfRule>
  </conditionalFormatting>
  <conditionalFormatting sqref="G74:H74">
    <cfRule type="expression" dxfId="149" priority="108">
      <formula>G74="x"</formula>
    </cfRule>
    <cfRule type="expression" dxfId="148" priority="107" stopIfTrue="1">
      <formula>F74=$P$2</formula>
    </cfRule>
  </conditionalFormatting>
  <conditionalFormatting sqref="G76:H76">
    <cfRule type="expression" dxfId="147" priority="193">
      <formula>G76="x"</formula>
    </cfRule>
  </conditionalFormatting>
  <conditionalFormatting sqref="G78:H84">
    <cfRule type="expression" dxfId="146" priority="150">
      <formula>G78="x"</formula>
    </cfRule>
  </conditionalFormatting>
  <conditionalFormatting sqref="G20:L24">
    <cfRule type="expression" dxfId="145" priority="42">
      <formula>OR($F20="",$F20=$P$20)</formula>
    </cfRule>
    <cfRule type="expression" priority="43">
      <formula>$G20&lt;&gt;""</formula>
    </cfRule>
    <cfRule type="expression" dxfId="144" priority="44">
      <formula>AND($F20&lt;&gt;"",$G20="")</formula>
    </cfRule>
  </conditionalFormatting>
  <conditionalFormatting sqref="I30:I31 I33:I37">
    <cfRule type="expression" dxfId="143" priority="1258" stopIfTrue="1">
      <formula>G30="x"</formula>
    </cfRule>
  </conditionalFormatting>
  <conditionalFormatting sqref="I39:I49">
    <cfRule type="expression" dxfId="142" priority="409" stopIfTrue="1">
      <formula>G39="x"</formula>
    </cfRule>
  </conditionalFormatting>
  <conditionalFormatting sqref="I52:I59">
    <cfRule type="expression" dxfId="141" priority="117">
      <formula>$I52&lt;&gt;""</formula>
    </cfRule>
    <cfRule type="expression" dxfId="140" priority="118" stopIfTrue="1">
      <formula>OR($G52="",$G52="x")</formula>
    </cfRule>
    <cfRule type="expression" dxfId="139" priority="122">
      <formula>$G52&lt;&gt;""</formula>
    </cfRule>
  </conditionalFormatting>
  <conditionalFormatting sqref="I61:I68">
    <cfRule type="expression" dxfId="138" priority="129" stopIfTrue="1">
      <formula>OR($G61="",$G61="x")</formula>
    </cfRule>
    <cfRule type="expression" dxfId="137" priority="128">
      <formula>$I61&lt;&gt;""</formula>
    </cfRule>
    <cfRule type="expression" dxfId="136" priority="133">
      <formula>$G61&lt;&gt;""</formula>
    </cfRule>
  </conditionalFormatting>
  <conditionalFormatting sqref="I70">
    <cfRule type="expression" dxfId="135" priority="822">
      <formula>$I70&lt;&gt;""</formula>
    </cfRule>
    <cfRule type="expression" dxfId="134" priority="823" stopIfTrue="1">
      <formula>OR($G70="",$G70="x")</formula>
    </cfRule>
    <cfRule type="expression" dxfId="133" priority="824">
      <formula>$G70&lt;&gt;""</formula>
    </cfRule>
  </conditionalFormatting>
  <conditionalFormatting sqref="I71">
    <cfRule type="expression" dxfId="132" priority="1369">
      <formula>$I71&lt;&gt;""</formula>
    </cfRule>
    <cfRule type="expression" dxfId="131" priority="1370">
      <formula>$G71&lt;&gt;""</formula>
    </cfRule>
    <cfRule type="expression" dxfId="130" priority="1368" stopIfTrue="1">
      <formula>OR($G71="",$G71="x",F70="",F70=V3,F70=V4)</formula>
    </cfRule>
  </conditionalFormatting>
  <conditionalFormatting sqref="I72">
    <cfRule type="expression" dxfId="129" priority="1375" stopIfTrue="1">
      <formula>OR($G72="",$G72="x",F70="",F70=V3,F70=V4)</formula>
    </cfRule>
    <cfRule type="expression" dxfId="128" priority="1376">
      <formula>$I72&lt;&gt;""</formula>
    </cfRule>
    <cfRule type="expression" dxfId="127" priority="1377">
      <formula>$G72&lt;&gt;""</formula>
    </cfRule>
  </conditionalFormatting>
  <conditionalFormatting sqref="I74">
    <cfRule type="expression" dxfId="126" priority="1054">
      <formula>$I74&lt;&gt;""</formula>
    </cfRule>
    <cfRule type="expression" dxfId="125" priority="1055" stopIfTrue="1">
      <formula>OR($G74="",$G74="x")</formula>
    </cfRule>
    <cfRule type="expression" dxfId="124" priority="1218">
      <formula>$G74&lt;&gt;""</formula>
    </cfRule>
  </conditionalFormatting>
  <conditionalFormatting sqref="I76">
    <cfRule type="expression" dxfId="123" priority="194">
      <formula>$I76&lt;&gt;""</formula>
    </cfRule>
    <cfRule type="expression" dxfId="122" priority="196">
      <formula>$G76&lt;&gt;""</formula>
    </cfRule>
    <cfRule type="expression" dxfId="121" priority="195" stopIfTrue="1">
      <formula>OR($G76="",$G76="x")</formula>
    </cfRule>
  </conditionalFormatting>
  <conditionalFormatting sqref="I78:I85">
    <cfRule type="expression" dxfId="120" priority="87" stopIfTrue="1">
      <formula>OR($G78="",$G78="x")</formula>
    </cfRule>
    <cfRule type="expression" dxfId="119" priority="88">
      <formula>$G78&lt;&gt;""</formula>
    </cfRule>
  </conditionalFormatting>
  <conditionalFormatting sqref="I78:I87">
    <cfRule type="expression" dxfId="118" priority="86">
      <formula>$I78&lt;&gt;""</formula>
    </cfRule>
  </conditionalFormatting>
  <conditionalFormatting sqref="I85:I86">
    <cfRule type="expression" dxfId="117" priority="1392">
      <formula>COUNTIF(F76:F83,V2)=0</formula>
    </cfRule>
  </conditionalFormatting>
  <conditionalFormatting sqref="I87">
    <cfRule type="expression" dxfId="116" priority="674">
      <formula>$G87&lt;&gt;""</formula>
    </cfRule>
    <cfRule type="expression" dxfId="115" priority="671" stopIfTrue="1">
      <formula>OR($G87="",$G87="x")</formula>
    </cfRule>
  </conditionalFormatting>
  <conditionalFormatting sqref="I89">
    <cfRule type="expression" dxfId="114" priority="658">
      <formula>$I89&lt;&gt;""</formula>
    </cfRule>
    <cfRule type="expression" dxfId="113" priority="659" stopIfTrue="1">
      <formula>OR($G89="",$G89="x")</formula>
    </cfRule>
    <cfRule type="expression" dxfId="112" priority="662">
      <formula>$G89&lt;&gt;""</formula>
    </cfRule>
  </conditionalFormatting>
  <conditionalFormatting sqref="I91:I93">
    <cfRule type="expression" dxfId="111" priority="656">
      <formula>$G91&lt;&gt;""</formula>
    </cfRule>
    <cfRule type="expression" dxfId="110" priority="652">
      <formula>$I91&lt;&gt;""</formula>
    </cfRule>
    <cfRule type="expression" dxfId="109" priority="653" stopIfTrue="1">
      <formula>OR($G91="",$G91="x")</formula>
    </cfRule>
  </conditionalFormatting>
  <conditionalFormatting sqref="I95">
    <cfRule type="expression" dxfId="108" priority="1024" stopIfTrue="1">
      <formula>OR($G95="",$G95="x")</formula>
    </cfRule>
    <cfRule type="expression" dxfId="107" priority="1023">
      <formula>$I95&lt;&gt;""</formula>
    </cfRule>
    <cfRule type="expression" dxfId="106" priority="1028">
      <formula>$G95&lt;&gt;""</formula>
    </cfRule>
  </conditionalFormatting>
  <conditionalFormatting sqref="I97">
    <cfRule type="expression" dxfId="105" priority="625">
      <formula>$I97&lt;&gt;""</formula>
    </cfRule>
    <cfRule type="expression" dxfId="104" priority="626" stopIfTrue="1">
      <formula>OR($G97="",$G97="x")</formula>
    </cfRule>
    <cfRule type="expression" dxfId="103" priority="629">
      <formula>$G97&lt;&gt;""</formula>
    </cfRule>
  </conditionalFormatting>
  <conditionalFormatting sqref="J33:J37">
    <cfRule type="expression" dxfId="102" priority="247" stopIfTrue="1">
      <formula>G33="x"</formula>
    </cfRule>
  </conditionalFormatting>
  <conditionalFormatting sqref="J39:J44">
    <cfRule type="expression" dxfId="101" priority="241" stopIfTrue="1">
      <formula>G39="x"</formula>
    </cfRule>
  </conditionalFormatting>
  <conditionalFormatting sqref="J46:J47">
    <cfRule type="expression" dxfId="100" priority="239" stopIfTrue="1">
      <formula>G46="x"</formula>
    </cfRule>
  </conditionalFormatting>
  <conditionalFormatting sqref="J52:J59">
    <cfRule type="expression" dxfId="99" priority="121" stopIfTrue="1">
      <formula>OR(I52="",I52=$Q$3)</formula>
    </cfRule>
    <cfRule type="expression" dxfId="98" priority="120" stopIfTrue="1">
      <formula>AND(I52&lt;&gt;"",J52="")</formula>
    </cfRule>
  </conditionalFormatting>
  <conditionalFormatting sqref="J61:J68">
    <cfRule type="expression" dxfId="97" priority="131" stopIfTrue="1">
      <formula>AND(I61&lt;&gt;"",J61="")</formula>
    </cfRule>
    <cfRule type="expression" dxfId="96" priority="132" stopIfTrue="1">
      <formula>OR(I61="",I61=$Q$3)</formula>
    </cfRule>
  </conditionalFormatting>
  <conditionalFormatting sqref="J70 J95">
    <cfRule type="expression" dxfId="95" priority="1091" stopIfTrue="1">
      <formula>AND(I70&lt;&gt;"",J70="")</formula>
    </cfRule>
    <cfRule type="expression" dxfId="94" priority="1092" stopIfTrue="1">
      <formula>OR(I70="",I70=$Q$3)</formula>
    </cfRule>
  </conditionalFormatting>
  <conditionalFormatting sqref="J74">
    <cfRule type="expression" dxfId="93" priority="1082" stopIfTrue="1">
      <formula>AND(I74&lt;&gt;"",J74="")</formula>
    </cfRule>
    <cfRule type="expression" dxfId="92" priority="1083" stopIfTrue="1">
      <formula>OR(I74="",I74=$Q$3)</formula>
    </cfRule>
  </conditionalFormatting>
  <conditionalFormatting sqref="J76">
    <cfRule type="expression" dxfId="91" priority="201" stopIfTrue="1">
      <formula>AND(I76&lt;&gt;"",J76="")</formula>
    </cfRule>
    <cfRule type="expression" dxfId="90" priority="202" stopIfTrue="1">
      <formula>OR(I76="",I76=$Q$3)</formula>
    </cfRule>
  </conditionalFormatting>
  <conditionalFormatting sqref="J78:J84">
    <cfRule type="expression" dxfId="89" priority="159" stopIfTrue="1">
      <formula>OR(I78="",I78=$Q$3)</formula>
    </cfRule>
    <cfRule type="expression" dxfId="88" priority="158" stopIfTrue="1">
      <formula>AND(I78&lt;&gt;"",J78="")</formula>
    </cfRule>
  </conditionalFormatting>
  <conditionalFormatting sqref="J85:J87">
    <cfRule type="expression" dxfId="87" priority="669">
      <formula>AND(I85&lt;&gt;"",J85&lt;&gt;"")</formula>
    </cfRule>
    <cfRule type="expression" dxfId="86" priority="673" stopIfTrue="1">
      <formula>OR(I85="",I85=$Q$3)</formula>
    </cfRule>
    <cfRule type="expression" dxfId="85" priority="672" stopIfTrue="1">
      <formula>AND(I85&lt;&gt;"",J85="")</formula>
    </cfRule>
  </conditionalFormatting>
  <conditionalFormatting sqref="J89">
    <cfRule type="expression" dxfId="84" priority="661" stopIfTrue="1">
      <formula>OR(I89="",I89=$Q$3)</formula>
    </cfRule>
    <cfRule type="expression" dxfId="83" priority="657">
      <formula>AND(I89&lt;&gt;"",J89&lt;&gt;"")</formula>
    </cfRule>
    <cfRule type="expression" dxfId="82" priority="660" stopIfTrue="1">
      <formula>AND(I89&lt;&gt;"",J89="")</formula>
    </cfRule>
  </conditionalFormatting>
  <conditionalFormatting sqref="J91:J93">
    <cfRule type="expression" dxfId="81" priority="655" stopIfTrue="1">
      <formula>OR(I91="",I91=$Q$3)</formula>
    </cfRule>
    <cfRule type="expression" dxfId="80" priority="654" stopIfTrue="1">
      <formula>AND(I91&lt;&gt;"",J91="")</formula>
    </cfRule>
    <cfRule type="expression" dxfId="79" priority="651">
      <formula>AND(I91&lt;&gt;"",J91&lt;&gt;"")</formula>
    </cfRule>
  </conditionalFormatting>
  <conditionalFormatting sqref="J97">
    <cfRule type="expression" dxfId="78" priority="628" stopIfTrue="1">
      <formula>OR(I97="",I97=$Q$3)</formula>
    </cfRule>
    <cfRule type="expression" dxfId="77" priority="627" stopIfTrue="1">
      <formula>AND(I97&lt;&gt;"",J97="")</formula>
    </cfRule>
    <cfRule type="expression" dxfId="76" priority="624">
      <formula>AND(I97&lt;&gt;"",J97&lt;&gt;"")</formula>
    </cfRule>
  </conditionalFormatting>
  <conditionalFormatting sqref="J31:K31">
    <cfRule type="expression" dxfId="75" priority="1255" stopIfTrue="1">
      <formula>G31="x"</formula>
    </cfRule>
  </conditionalFormatting>
  <conditionalFormatting sqref="J49:K49">
    <cfRule type="expression" dxfId="74" priority="408" stopIfTrue="1">
      <formula>G49="x"</formula>
    </cfRule>
  </conditionalFormatting>
  <conditionalFormatting sqref="J52:K59">
    <cfRule type="expression" dxfId="73" priority="119">
      <formula>AND(I52&lt;&gt;"",J52&lt;&gt;"")</formula>
    </cfRule>
  </conditionalFormatting>
  <conditionalFormatting sqref="J61:K68">
    <cfRule type="expression" dxfId="72" priority="130">
      <formula>AND(I61&lt;&gt;"",J61&lt;&gt;"")</formula>
    </cfRule>
  </conditionalFormatting>
  <conditionalFormatting sqref="J70:K70 L93 J95 L95 L97">
    <cfRule type="expression" dxfId="71" priority="1090">
      <formula>AND(I70&lt;&gt;"",J70&lt;&gt;"")</formula>
    </cfRule>
  </conditionalFormatting>
  <conditionalFormatting sqref="J71:K72">
    <cfRule type="expression" dxfId="70" priority="53">
      <formula>$I71=""</formula>
    </cfRule>
    <cfRule type="expression" dxfId="69" priority="52">
      <formula>$I71&lt;&gt;""</formula>
    </cfRule>
    <cfRule type="expression" priority="51" stopIfTrue="1">
      <formula>AND($I71&lt;&gt;"",$J71&lt;&gt;"")</formula>
    </cfRule>
  </conditionalFormatting>
  <conditionalFormatting sqref="J74:K74">
    <cfRule type="expression" dxfId="68" priority="1081">
      <formula>AND(I74&lt;&gt;"",J74&lt;&gt;"")</formula>
    </cfRule>
  </conditionalFormatting>
  <conditionalFormatting sqref="J76:K76">
    <cfRule type="expression" dxfId="67" priority="200">
      <formula>AND(I76&lt;&gt;"",J76&lt;&gt;"")</formula>
    </cfRule>
  </conditionalFormatting>
  <conditionalFormatting sqref="J78:K84">
    <cfRule type="expression" dxfId="66" priority="157">
      <formula>AND(I78&lt;&gt;"",J78&lt;&gt;"")</formula>
    </cfRule>
  </conditionalFormatting>
  <conditionalFormatting sqref="L100">
    <cfRule type="expression" dxfId="65" priority="899">
      <formula>L100=""</formula>
    </cfRule>
  </conditionalFormatting>
  <dataValidations xWindow="771" yWindow="396" count="25">
    <dataValidation type="list" allowBlank="1" showInputMessage="1" showErrorMessage="1" sqref="F83 F74" xr:uid="{00000000-0002-0000-0100-000000000000}">
      <formula1>$R$2:$R$4</formula1>
    </dataValidation>
    <dataValidation type="list" allowBlank="1" showInputMessage="1" showErrorMessage="1" sqref="I70:I72 I97 I89 I74 I52:I59 I61:I68 I76 I78:I87 I91:I93 I95" xr:uid="{00000000-0002-0000-0100-000001000000}">
      <formula1>Link_File</formula1>
    </dataValidation>
    <dataValidation type="list" allowBlank="1" showInputMessage="1" showErrorMessage="1" sqref="F89 L100 F58 F91:F93 F52:F56 F97 F67 F31 F76 F63:F64 F87 F84:F85" xr:uid="{00000000-0002-0000-0100-000002000000}">
      <formula1>yes_no</formula1>
    </dataValidation>
    <dataValidation type="list" allowBlank="1" showInputMessage="1" showErrorMessage="1" sqref="F61" xr:uid="{00000000-0002-0000-0100-000004000000}">
      <formula1>Yes_No_NA2</formula1>
    </dataValidation>
    <dataValidation type="list" allowBlank="1" showInputMessage="1" showErrorMessage="1" sqref="F62" xr:uid="{00000000-0002-0000-0100-000005000000}">
      <formula1>Yes_No_NA3</formula1>
    </dataValidation>
    <dataValidation type="list" allowBlank="1" showInputMessage="1" showErrorMessage="1" sqref="F66" xr:uid="{00000000-0002-0000-0100-000006000000}">
      <formula1>q7_e</formula1>
    </dataValidation>
    <dataValidation type="list" allowBlank="1" showInputMessage="1" showErrorMessage="1" sqref="F47" xr:uid="{00000000-0002-0000-0100-000007000000}">
      <formula1>Question_5</formula1>
    </dataValidation>
    <dataValidation type="list" allowBlank="1" showInputMessage="1" showErrorMessage="1" sqref="F46" xr:uid="{00000000-0002-0000-0100-000009000000}">
      <formula1>$T$2:$T$3</formula1>
    </dataValidation>
    <dataValidation type="list" showInputMessage="1" showErrorMessage="1" sqref="I4" xr:uid="{00000000-0002-0000-0100-00000A000000}">
      <formula1>Languages</formula1>
    </dataValidation>
    <dataValidation type="list" allowBlank="1" showInputMessage="1" showErrorMessage="1" sqref="F59" xr:uid="{00000000-0002-0000-0100-00000B000000}">
      <formula1>Yes_No_2</formula1>
    </dataValidation>
    <dataValidation type="list" allowBlank="1" showInputMessage="1" sqref="F70" xr:uid="{00000000-0002-0000-0100-000010000000}">
      <formula1>$V$2:$V$4</formula1>
    </dataValidation>
    <dataValidation type="list" allowBlank="1" showInputMessage="1" showErrorMessage="1" sqref="F44" xr:uid="{EB90E1B9-F67A-494D-B58C-ACD38650B1D7}">
      <formula1>$P$6:$U$6</formula1>
    </dataValidation>
    <dataValidation type="list" allowBlank="1" showInputMessage="1" sqref="F68" xr:uid="{FA4D0373-F560-4441-A850-2D4C119B69B8}">
      <formula1>$AI$2:$AI$4</formula1>
    </dataValidation>
    <dataValidation type="list" allowBlank="1" showInputMessage="1" showErrorMessage="1" sqref="F49" xr:uid="{D5E19241-2056-45A1-BCFA-A45A6F584919}">
      <formula1>$AJ$2:$AJ$5</formula1>
    </dataValidation>
    <dataValidation type="list" allowBlank="1" showInputMessage="1" showErrorMessage="1" sqref="F25:L25" xr:uid="{25340DBC-492F-4B25-B516-B87FECF6974E}">
      <formula1>$P$8:$R$8</formula1>
    </dataValidation>
    <dataValidation type="list" allowBlank="1" showInputMessage="1" showErrorMessage="1" sqref="F65 F57 F48 F93" xr:uid="{0A118C44-2CE2-4FBA-930F-A5A706A10B3C}">
      <formula1>responses_yes_no</formula1>
    </dataValidation>
    <dataValidation type="list" allowBlank="1" showInputMessage="1" showErrorMessage="1" sqref="F86" xr:uid="{7504C3DB-A66F-4F73-AA4F-37C0840EDB35}">
      <formula1>$P$12:$U$12</formula1>
    </dataValidation>
    <dataValidation type="list" allowBlank="1" showInputMessage="1" showErrorMessage="1" sqref="F45" xr:uid="{3DDAB40F-FF7D-494C-A201-EA0163AF6793}">
      <formula1>$P$18:$R$18</formula1>
    </dataValidation>
    <dataValidation type="list" allowBlank="1" showInputMessage="1" showErrorMessage="1" promptTitle="Goods" prompt="Selection of Goods" sqref="G20:L24" xr:uid="{D597B1F5-BB41-47D4-87A7-EAA2C0CA3D3A}">
      <formula1>INDIRECT(SUBSTITUTE($F20," ","_"))</formula1>
    </dataValidation>
    <dataValidation type="list" allowBlank="1" showInputMessage="1" showErrorMessage="1" sqref="F26:L26" xr:uid="{1FC11F87-7456-43B6-896A-C2F6C8739B7C}">
      <formula1>$P$26:$Q$26</formula1>
    </dataValidation>
    <dataValidation type="date" allowBlank="1" showInputMessage="1" showErrorMessage="1" errorTitle="Date" error="Please use YYYY/MM/DD format" sqref="F19:L19" xr:uid="{3017902F-5490-40FE-A672-20820B42216C}">
      <formula1>1</formula1>
      <formula2>401769</formula2>
    </dataValidation>
    <dataValidation type="list" allowBlank="1" showInputMessage="1" sqref="F78:F82" xr:uid="{2ABB3F25-5E4C-4CD5-8583-F5E0C21B571B}">
      <formula1>$P$15:$R$15</formula1>
    </dataValidation>
    <dataValidation type="list" allowBlank="1" showInputMessage="1" sqref="F95" xr:uid="{8C70FCEE-2F54-4557-8B92-27C81A26BD9C}">
      <formula1>$R$2:$R$4</formula1>
    </dataValidation>
    <dataValidation type="list" allowBlank="1" showInputMessage="1" sqref="F71:F72" xr:uid="{31EBD30F-58B7-4A07-82F2-C941F70B5192}">
      <formula1>INDIRECT("tbl"&amp;$F$70)</formula1>
    </dataValidation>
    <dataValidation type="list" allowBlank="1" showInputMessage="1" sqref="F39:F43" xr:uid="{745F1C8A-1ED8-493B-8F12-B78B8DFEEE22}">
      <formula1>$P$10:$S$10</formula1>
    </dataValidation>
  </dataValidations>
  <hyperlinks>
    <hyperlink ref="F30" location="Countries!A2" display="Countries!A2" xr:uid="{15D731C0-16BB-4FAA-9762-6F5049053813}"/>
    <hyperlink ref="F33:F37" location="'Source Countries'!A1" display="'Source Countries'!A1" xr:uid="{6C3856D6-54BE-4E6B-972D-810AD54B1E20}"/>
  </hyperlinks>
  <pageMargins left="0.70866141732283472" right="0.70866141732283472" top="0.74803149606299213" bottom="0.74803149606299213" header="0.31496062992125984" footer="0.31496062992125984"/>
  <pageSetup scale="40" fitToHeight="3" orientation="portrait" r:id="rId1"/>
  <ignoredErrors>
    <ignoredError sqref="G56" formula="1"/>
  </ignoredErrors>
  <drawing r:id="rId2"/>
  <tableParts count="2">
    <tablePart r:id="rId3"/>
    <tablePart r:id="rId4"/>
  </tableParts>
  <extLst>
    <ext xmlns:x14="http://schemas.microsoft.com/office/spreadsheetml/2009/9/main" uri="{CCE6A557-97BC-4b89-ADB6-D9C93CAAB3DF}">
      <x14:dataValidations xmlns:xm="http://schemas.microsoft.com/office/excel/2006/main" xWindow="771" yWindow="396" count="1">
        <x14:dataValidation type="list" allowBlank="1" showInputMessage="1" showErrorMessage="1" promptTitle="Sector" prompt="Select Sector from List" xr:uid="{F842FBFD-3D7C-4FFD-AB32-D674D0AFB7A1}">
          <x14:formula1>
            <xm:f>'Goods of Potential Concern'!$F$2:$F$6</xm:f>
          </x14:formula1>
          <xm:sqref>F20:F24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894D7-F973-437C-9C7A-6D08C2AE5C16}">
  <dimension ref="A1:T724"/>
  <sheetViews>
    <sheetView zoomScaleNormal="100" workbookViewId="0">
      <selection activeCell="J33" sqref="J33"/>
    </sheetView>
  </sheetViews>
  <sheetFormatPr defaultColWidth="14.42578125" defaultRowHeight="15" x14ac:dyDescent="0.25"/>
  <cols>
    <col min="1" max="1" width="17.85546875" customWidth="1"/>
    <col min="2" max="2" width="29.7109375" customWidth="1"/>
    <col min="7" max="7" width="6.42578125" customWidth="1"/>
    <col min="11" max="11" width="20.7109375" customWidth="1"/>
  </cols>
  <sheetData>
    <row r="1" spans="1:20" ht="15.75" x14ac:dyDescent="0.25">
      <c r="A1" s="163" t="s">
        <v>14</v>
      </c>
      <c r="B1" s="164" t="s">
        <v>15</v>
      </c>
      <c r="C1" s="165"/>
      <c r="D1" s="165"/>
      <c r="E1" s="166"/>
      <c r="F1" s="193" t="str">
        <f>IF(Declaration!$I$4="English",Languages!A689,IF(Declaration!$I$4="French",Languages!B689,IF(Declaration!$I$4="Spanish",Languages!C689,IF(Declaration!$I$4="German",Languages!D689,IF(Declaration!$I$4="Chinese",Languages!E689,IF(Declaration!$I$4="Japanese",Languages!F689,IF(Declaration!$I$4="Portugese",Languages!G689)))))))</f>
        <v>Sector</v>
      </c>
      <c r="G1" s="193"/>
      <c r="H1" s="193" t="str">
        <f>IF(Declaration!$I$4="English",Languages!A690,IF(Declaration!$I$4="French",Languages!B690,IF(Declaration!$I$4="Spanish",Languages!C690,IF(Declaration!$I$4="German",Languages!D690,IF(Declaration!$I$4="Chinese",Languages!E690,IF(Declaration!$I$4="Japanese",Languages!F690,IF(Declaration!$I$4="Portugese",Languages!G690)))))))</f>
        <v>Agriculture</v>
      </c>
      <c r="I1" s="193" t="str">
        <f>IF(Declaration!$I$4="English",Languages!A691,IF(Declaration!$I$4="French",Languages!B691,IF(Declaration!$I$4="Spanish",Languages!C691,IF(Declaration!$I$4="German",Languages!D691,IF(Declaration!$I$4="Chinese",Languages!E691,IF(Declaration!$I$4="Japanese",Languages!F691,IF(Declaration!$I$4="Portugese",Languages!G691)))))))</f>
        <v>Manufacturing</v>
      </c>
      <c r="J1" s="193" t="str">
        <f>IF(Declaration!$I$4="English",Languages!A692,IF(Declaration!$I$4="French",Languages!B692,IF(Declaration!$I$4="Spanish",Languages!C692,IF(Declaration!$I$4="German",Languages!D692,IF(Declaration!$I$4="Chinese",Languages!E692,IF(Declaration!$I$4="Japanese",Languages!F692,IF(Declaration!$I$4="Portugese",Languages!G692)))))))</f>
        <v>Mining</v>
      </c>
      <c r="K1" s="193" t="str">
        <f>IF(Declaration!$I$4="English",Languages!A693,IF(Declaration!$I$4="French",Languages!B693,IF(Declaration!$I$4="Spanish",Languages!C693,IF(Declaration!$I$4="German",Languages!D693,IF(Declaration!$I$4="Chinese",Languages!E693,IF(Declaration!$I$4="Japanese",Languages!F693,IF(Declaration!$I$4="Portugese",Languages!G693)))))))</f>
        <v>Other Goods</v>
      </c>
      <c r="L1" s="193" t="str">
        <f>IF(Declaration!$I$4="English",Languages!A1074,IF(Declaration!$I$4="French",Languages!B1074,IF(Declaration!$I$4="Spanish",Languages!C1074,IF(Declaration!$I$4="German",Languages!D1074,IF(Declaration!$I$4="Chinese",Languages!E1074,IF(Declaration!$I$4="Japanese",Languages!F1074,IF(Declaration!$I$4="Portugese",Languages!G1074)))))))</f>
        <v>N/A</v>
      </c>
      <c r="M1" s="166"/>
      <c r="N1" s="166"/>
      <c r="O1" s="166"/>
      <c r="P1" s="166"/>
      <c r="Q1" s="166"/>
      <c r="R1" s="166"/>
      <c r="S1" s="166"/>
      <c r="T1" s="166"/>
    </row>
    <row r="2" spans="1:20" ht="15.75" customHeight="1" x14ac:dyDescent="0.25">
      <c r="A2" s="166" t="s">
        <v>5</v>
      </c>
      <c r="B2" s="165" t="s">
        <v>16</v>
      </c>
      <c r="C2" s="165"/>
      <c r="D2" s="165"/>
      <c r="E2" s="166"/>
      <c r="F2" s="166" t="str">
        <f>IF(Declaration!$I$4="English",Languages!A690,IF(Declaration!$I$4="French",Languages!B690,IF(Declaration!$I$4="Spanish",Languages!C690,IF(Declaration!$I$4="German",Languages!D690,IF(Declaration!$I$4="Chinese",Languages!E690,IF(Declaration!$I$4="Japanese",Languages!F690,IF(Declaration!$I$4="Portugese",Languages!G690)))))))</f>
        <v>Agriculture</v>
      </c>
      <c r="G2" s="166"/>
      <c r="H2" s="166" t="str">
        <f>IF(Declaration!$I$4="English",Languages!A694,IF(Declaration!$I$4="French",Languages!B694,IF(Declaration!$I$4="Spanish",Languages!C694,IF(Declaration!$I$4="German",Languages!D694,IF(Declaration!$I$4="Chinese",Languages!E694,IF(Declaration!$I$4="Japanese",Languages!F694,IF(Declaration!$I$4="Portugese",Languages!G694)))))))</f>
        <v>Açaí Berries</v>
      </c>
      <c r="I2" s="166" t="str">
        <f>IF(Declaration!$I$4="English",Languages!A778,IF(Declaration!$I$4="French",Languages!B778,IF(Declaration!$I$4="Spanish",Languages!C778,IF(Declaration!$I$4="German",Languages!D778,IF(Declaration!$I$4="Chinese",Languages!E778,IF(Declaration!$I$4="Japanese",Languages!F778,IF(Declaration!$I$4="Portugese",Languages!G778)))))))</f>
        <v>Alcoholic Beverages</v>
      </c>
      <c r="J2" s="166" t="str">
        <f>IF(Declaration!$I$4="English",Languages!A837,IF(Declaration!$I$4="French",Languages!B837,IF(Declaration!$I$4="Spanish",Languages!C837,IF(Declaration!$I$4="German",Languages!D837,IF(Declaration!$I$4="Chinese",Languages!E837,IF(Declaration!$I$4="Japanese",Languages!F837,IF(Declaration!$I$4="Portugese",Languages!G837)))))))</f>
        <v>Amber</v>
      </c>
      <c r="K2" s="166" t="str">
        <f>IF(Declaration!$I$4="English",Languages!A869,IF(Declaration!$I$4="French",Languages!B869,IF(Declaration!$I$4="Spanish",Languages!C869,IF(Declaration!$I$4="German",Languages!D869,IF(Declaration!$I$4="Chinese",Languages!E869,IF(Declaration!$I$4="Japanese",Languages!F869,IF(Declaration!$I$4="Portugese",Languages!G869)))))))</f>
        <v>Pornography</v>
      </c>
      <c r="L2" s="166"/>
      <c r="M2" s="166"/>
      <c r="N2" s="166"/>
      <c r="O2" s="166"/>
      <c r="P2" s="166"/>
      <c r="Q2" s="166"/>
      <c r="R2" s="166"/>
      <c r="S2" s="166"/>
      <c r="T2" s="166"/>
    </row>
    <row r="3" spans="1:20" ht="15.75" customHeight="1" x14ac:dyDescent="0.25">
      <c r="A3" s="166" t="s">
        <v>5</v>
      </c>
      <c r="B3" s="165" t="s">
        <v>17</v>
      </c>
      <c r="C3" s="165"/>
      <c r="D3" s="165"/>
      <c r="E3" s="166"/>
      <c r="F3" s="166" t="str">
        <f>IF(Declaration!$I$4="English",Languages!A691,IF(Declaration!$I$4="French",Languages!B691,IF(Declaration!$I$4="Spanish",Languages!C691,IF(Declaration!$I$4="German",Languages!D691,IF(Declaration!$I$4="Chinese",Languages!E691,IF(Declaration!$I$4="Japanese",Languages!F691,IF(Declaration!$I$4="Portugese",Languages!G691)))))))</f>
        <v>Manufacturing</v>
      </c>
      <c r="G3" s="166"/>
      <c r="H3" s="166" t="str">
        <f>IF(Declaration!$I$4="English",Languages!A695,IF(Declaration!$I$4="French",Languages!B695,IF(Declaration!$I$4="Spanish",Languages!C695,IF(Declaration!$I$4="German",Languages!D695,IF(Declaration!$I$4="Chinese",Languages!E695,IF(Declaration!$I$4="Japanese",Languages!F695,IF(Declaration!$I$4="Portugese",Languages!G695)))))))</f>
        <v>Bamboo</v>
      </c>
      <c r="I3" s="166" t="str">
        <f>IF(Declaration!$I$4="English",Languages!A779,IF(Declaration!$I$4="French",Languages!B779,IF(Declaration!$I$4="Spanish",Languages!C779,IF(Declaration!$I$4="German",Languages!D779,IF(Declaration!$I$4="Chinese",Languages!E779,IF(Declaration!$I$4="Japanese",Languages!F779,IF(Declaration!$I$4="Portugese",Languages!G779)))))))</f>
        <v>Aluminum</v>
      </c>
      <c r="J3" s="166" t="str">
        <f>IF(Declaration!$I$4="English",Languages!A838,IF(Declaration!$I$4="French",Languages!B838,IF(Declaration!$I$4="Spanish",Languages!C838,IF(Declaration!$I$4="German",Languages!D838,IF(Declaration!$I$4="Chinese",Languages!E838,IF(Declaration!$I$4="Japanese",Languages!F838,IF(Declaration!$I$4="Portugese",Languages!G838)))))))</f>
        <v>Coal</v>
      </c>
      <c r="K3" s="166"/>
      <c r="L3" s="166"/>
      <c r="M3" s="166"/>
      <c r="N3" s="166"/>
      <c r="O3" s="166"/>
      <c r="P3" s="166"/>
      <c r="Q3" s="166"/>
      <c r="R3" s="166"/>
      <c r="S3" s="166"/>
      <c r="T3" s="166"/>
    </row>
    <row r="4" spans="1:20" ht="15.75" customHeight="1" x14ac:dyDescent="0.25">
      <c r="A4" s="166" t="s">
        <v>5</v>
      </c>
      <c r="B4" s="165" t="s">
        <v>18</v>
      </c>
      <c r="C4" s="165"/>
      <c r="D4" s="165"/>
      <c r="E4" s="166"/>
      <c r="F4" s="166" t="str">
        <f>IF(Declaration!$I$4="English",Languages!A692,IF(Declaration!$I$4="French",Languages!B692,IF(Declaration!$I$4="Spanish",Languages!C692,IF(Declaration!$I$4="German",Languages!D692,IF(Declaration!$I$4="Chinese",Languages!E692,IF(Declaration!$I$4="Japanese",Languages!F692,IF(Declaration!$I$4="Portugese",Languages!G692)))))))</f>
        <v>Mining</v>
      </c>
      <c r="G4" s="166"/>
      <c r="H4" s="166" t="str">
        <f>IF(Declaration!$I$4="English",Languages!A696,IF(Declaration!$I$4="French",Languages!B696,IF(Declaration!$I$4="Spanish",Languages!C696,IF(Declaration!$I$4="German",Languages!D696,IF(Declaration!$I$4="Chinese",Languages!E696,IF(Declaration!$I$4="Japanese",Languages!F696,IF(Declaration!$I$4="Portugese",Languages!G696)))))))</f>
        <v>Bananas</v>
      </c>
      <c r="I4" s="166" t="str">
        <f>IF(Declaration!$I$4="English",Languages!A780,IF(Declaration!$I$4="French",Languages!B780,IF(Declaration!$I$4="Spanish",Languages!C780,IF(Declaration!$I$4="German",Languages!D780,IF(Declaration!$I$4="Chinese",Languages!E780,IF(Declaration!$I$4="Japanese",Languages!F780,IF(Declaration!$I$4="Portugese",Languages!G780)))))))</f>
        <v>Artificial Flowers</v>
      </c>
      <c r="J4" s="166" t="str">
        <f>IF(Declaration!$I$4="English",Languages!A839,IF(Declaration!$I$4="French",Languages!B839,IF(Declaration!$I$4="Spanish",Languages!C839,IF(Declaration!$I$4="German",Languages!D839,IF(Declaration!$I$4="Chinese",Languages!E839,IF(Declaration!$I$4="Japanese",Languages!F839,IF(Declaration!$I$4="Portugese",Languages!G839)))))))</f>
        <v>Cobalt ore (heterogenite)</v>
      </c>
      <c r="K4" s="166"/>
      <c r="L4" s="166"/>
      <c r="M4" s="166"/>
      <c r="N4" s="166"/>
      <c r="O4" s="166"/>
      <c r="P4" s="166"/>
      <c r="Q4" s="166"/>
      <c r="R4" s="166"/>
      <c r="S4" s="166"/>
      <c r="T4" s="166"/>
    </row>
    <row r="5" spans="1:20" ht="15.75" customHeight="1" x14ac:dyDescent="0.25">
      <c r="A5" s="166" t="s">
        <v>5</v>
      </c>
      <c r="B5" s="165" t="s">
        <v>19</v>
      </c>
      <c r="C5" s="165"/>
      <c r="D5" s="165"/>
      <c r="E5" s="166"/>
      <c r="F5" s="166" t="str">
        <f>IF(Declaration!$I$4="English",Languages!A693,IF(Declaration!$I$4="French",Languages!B693,IF(Declaration!$I$4="Spanish",Languages!C693,IF(Declaration!$I$4="German",Languages!D693,IF(Declaration!$I$4="Chinese",Languages!E693,IF(Declaration!$I$4="Japanese",Languages!F693,IF(Declaration!$I$4="Portugese",Languages!G693)))))))</f>
        <v>Other Goods</v>
      </c>
      <c r="G5" s="166"/>
      <c r="H5" s="166" t="str">
        <f>IF(Declaration!$I$4="English",Languages!A697,IF(Declaration!$I$4="French",Languages!B697,IF(Declaration!$I$4="Spanish",Languages!C697,IF(Declaration!$I$4="German",Languages!D697,IF(Declaration!$I$4="Chinese",Languages!E697,IF(Declaration!$I$4="Japanese",Languages!F697,IF(Declaration!$I$4="Portugese",Languages!G697)))))))</f>
        <v>Beans</v>
      </c>
      <c r="I5" s="166" t="str">
        <f>IF(Declaration!$I$4="English",Languages!A781,IF(Declaration!$I$4="French",Languages!B781,IF(Declaration!$I$4="Spanish",Languages!C781,IF(Declaration!$I$4="German",Languages!D781,IF(Declaration!$I$4="Chinese",Languages!E781,IF(Declaration!$I$4="Japanese",Languages!F781,IF(Declaration!$I$4="Portugese",Languages!G781)))))))</f>
        <v>Baked Goods</v>
      </c>
      <c r="J5" s="166" t="str">
        <f>IF(Declaration!$I$4="English",Languages!A840,IF(Declaration!$I$4="French",Languages!B840,IF(Declaration!$I$4="Spanish",Languages!C840,IF(Declaration!$I$4="German",Languages!D840,IF(Declaration!$I$4="Chinese",Languages!E840,IF(Declaration!$I$4="Japanese",Languages!F840,IF(Declaration!$I$4="Portugese",Languages!G840)))))))</f>
        <v>Copper</v>
      </c>
      <c r="K5" s="166"/>
      <c r="L5" s="166"/>
      <c r="M5" s="166"/>
      <c r="N5" s="166"/>
      <c r="O5" s="166"/>
      <c r="P5" s="166"/>
      <c r="Q5" s="166"/>
      <c r="R5" s="166"/>
      <c r="S5" s="166"/>
      <c r="T5" s="166"/>
    </row>
    <row r="6" spans="1:20" ht="15.75" customHeight="1" x14ac:dyDescent="0.25">
      <c r="A6" s="166" t="s">
        <v>5</v>
      </c>
      <c r="B6" s="165" t="s">
        <v>20</v>
      </c>
      <c r="C6" s="165"/>
      <c r="D6" s="165"/>
      <c r="E6" s="166"/>
      <c r="F6" s="166" t="str">
        <f>IF(Declaration!$I$4="English",Languages!A1074,IF(Declaration!$I$4="French",Languages!B1074,IF(Declaration!$I$4="Spanish",Languages!C1074,IF(Declaration!$I$4="German",Languages!D1074,IF(Declaration!$I$4="Chinese",Languages!E1074,IF(Declaration!$I$4="Japanese",Languages!F1074,IF(Declaration!$I$4="Portugese",Languages!G1074)))))))</f>
        <v>N/A</v>
      </c>
      <c r="G6" s="166"/>
      <c r="H6" s="166" t="str">
        <f>IF(Declaration!$I$4="English",Languages!A698,IF(Declaration!$I$4="French",Languages!B698,IF(Declaration!$I$4="Spanish",Languages!C698,IF(Declaration!$I$4="German",Languages!D698,IF(Declaration!$I$4="Chinese",Languages!E698,IF(Declaration!$I$4="Japanese",Languages!F698,IF(Declaration!$I$4="Portugese",Languages!G698)))))))</f>
        <v>Beans (green beans)</v>
      </c>
      <c r="I6" s="166" t="str">
        <f>IF(Declaration!$I$4="English",Languages!A782,IF(Declaration!$I$4="French",Languages!B782,IF(Declaration!$I$4="Spanish",Languages!C782,IF(Declaration!$I$4="German",Languages!D782,IF(Declaration!$I$4="Chinese",Languages!E782,IF(Declaration!$I$4="Japanese",Languages!F782,IF(Declaration!$I$4="Portugese",Languages!G782)))))))</f>
        <v>Beef</v>
      </c>
      <c r="J6" s="166" t="str">
        <f>IF(Declaration!$I$4="English",Languages!A841,IF(Declaration!$I$4="French",Languages!B841,IF(Declaration!$I$4="Spanish",Languages!C841,IF(Declaration!$I$4="German",Languages!D841,IF(Declaration!$I$4="Chinese",Languages!E841,IF(Declaration!$I$4="Japanese",Languages!F841,IF(Declaration!$I$4="Portugese",Languages!G841)))))))</f>
        <v>Diamonds</v>
      </c>
      <c r="K6" s="166"/>
      <c r="L6" s="166"/>
      <c r="M6" s="166"/>
      <c r="N6" s="166"/>
      <c r="O6" s="166"/>
      <c r="P6" s="166"/>
      <c r="Q6" s="166"/>
      <c r="R6" s="166"/>
      <c r="S6" s="166"/>
      <c r="T6" s="166"/>
    </row>
    <row r="7" spans="1:20" ht="15.75" customHeight="1" x14ac:dyDescent="0.25">
      <c r="A7" s="166" t="s">
        <v>5</v>
      </c>
      <c r="B7" s="165" t="s">
        <v>21</v>
      </c>
      <c r="C7" s="165"/>
      <c r="D7" s="165"/>
      <c r="E7" s="166"/>
      <c r="F7" s="166"/>
      <c r="G7" s="166"/>
      <c r="H7" s="166" t="str">
        <f>IF(Declaration!$I$4="English",Languages!A699,IF(Declaration!$I$4="French",Languages!B699,IF(Declaration!$I$4="Spanish",Languages!C699,IF(Declaration!$I$4="German",Languages!D699,IF(Declaration!$I$4="Chinese",Languages!E699,IF(Declaration!$I$4="Japanese",Languages!F699,IF(Declaration!$I$4="Portugese",Languages!G699)))))))</f>
        <v>Beans (green, soy, yellow)</v>
      </c>
      <c r="I7" s="166" t="str">
        <f>IF(Declaration!$I$4="English",Languages!A783,IF(Declaration!$I$4="French",Languages!B783,IF(Declaration!$I$4="Spanish",Languages!C783,IF(Declaration!$I$4="German",Languages!D783,IF(Declaration!$I$4="Chinese",Languages!E783,IF(Declaration!$I$4="Japanese",Languages!F783,IF(Declaration!$I$4="Portugese",Languages!G783)))))))</f>
        <v>Bidis (hand-rolled cigarettes)</v>
      </c>
      <c r="J7" s="166" t="str">
        <f>IF(Declaration!$I$4="English",Languages!A842,IF(Declaration!$I$4="French",Languages!B842,IF(Declaration!$I$4="Spanish",Languages!C842,IF(Declaration!$I$4="German",Languages!D842,IF(Declaration!$I$4="Chinese",Languages!E842,IF(Declaration!$I$4="Japanese",Languages!F842,IF(Declaration!$I$4="Portugese",Languages!G842)))))))</f>
        <v>Emeralds</v>
      </c>
      <c r="K7" s="166"/>
      <c r="L7" s="166"/>
      <c r="M7" s="166"/>
      <c r="N7" s="166"/>
      <c r="O7" s="166"/>
      <c r="P7" s="166"/>
      <c r="Q7" s="166"/>
      <c r="R7" s="166"/>
      <c r="S7" s="166"/>
      <c r="T7" s="166"/>
    </row>
    <row r="8" spans="1:20" ht="15.75" customHeight="1" x14ac:dyDescent="0.25">
      <c r="A8" s="166" t="s">
        <v>5</v>
      </c>
      <c r="B8" s="165" t="s">
        <v>22</v>
      </c>
      <c r="C8" s="165"/>
      <c r="D8" s="165"/>
      <c r="E8" s="166"/>
      <c r="F8" s="166"/>
      <c r="G8" s="166"/>
      <c r="H8" s="166" t="str">
        <f>IF(Declaration!$I$4="English",Languages!A700,IF(Declaration!$I$4="French",Languages!B700,IF(Declaration!$I$4="Spanish",Languages!C700,IF(Declaration!$I$4="German",Languages!D700,IF(Declaration!$I$4="Chinese",Languages!E700,IF(Declaration!$I$4="Japanese",Languages!F700,IF(Declaration!$I$4="Portugese",Languages!G700)))))))</f>
        <v>Blueberries</v>
      </c>
      <c r="I8" s="166" t="str">
        <f>IF(Declaration!$I$4="English",Languages!A784,IF(Declaration!$I$4="French",Languages!B784,IF(Declaration!$I$4="Spanish",Languages!C784,IF(Declaration!$I$4="German",Languages!D784,IF(Declaration!$I$4="Chinese",Languages!E784,IF(Declaration!$I$4="Japanese",Languages!F784,IF(Declaration!$I$4="Portugese",Languages!G784)))))))</f>
        <v>Brassware</v>
      </c>
      <c r="J8" s="166" t="str">
        <f>IF(Declaration!$I$4="English",Languages!A843,IF(Declaration!$I$4="French",Languages!B843,IF(Declaration!$I$4="Spanish",Languages!C843,IF(Declaration!$I$4="German",Languages!D843,IF(Declaration!$I$4="Chinese",Languages!E843,IF(Declaration!$I$4="Japanese",Languages!F843,IF(Declaration!$I$4="Portugese",Languages!G843)))))))</f>
        <v>Fluorspar (mineral)</v>
      </c>
      <c r="K8" s="166"/>
      <c r="L8" s="166"/>
      <c r="M8" s="166"/>
      <c r="N8" s="166"/>
      <c r="O8" s="166"/>
      <c r="P8" s="166"/>
      <c r="Q8" s="166"/>
      <c r="R8" s="166"/>
      <c r="S8" s="166"/>
      <c r="T8" s="166"/>
    </row>
    <row r="9" spans="1:20" ht="15.75" customHeight="1" x14ac:dyDescent="0.25">
      <c r="A9" s="166" t="s">
        <v>5</v>
      </c>
      <c r="B9" s="165" t="s">
        <v>23</v>
      </c>
      <c r="C9" s="165"/>
      <c r="D9" s="165"/>
      <c r="E9" s="166"/>
      <c r="F9" s="166"/>
      <c r="G9" s="166"/>
      <c r="H9" s="166" t="str">
        <f>IF(Declaration!$I$4="English",Languages!A701,IF(Declaration!$I$4="French",Languages!B701,IF(Declaration!$I$4="Spanish",Languages!C701,IF(Declaration!$I$4="German",Languages!D701,IF(Declaration!$I$4="Chinese",Languages!E701,IF(Declaration!$I$4="Japanese",Languages!F701,IF(Declaration!$I$4="Portugese",Languages!G701)))))))</f>
        <v>Bovines</v>
      </c>
      <c r="I9" s="166" t="str">
        <f>IF(Declaration!$I$4="English",Languages!A785,IF(Declaration!$I$4="French",Languages!B785,IF(Declaration!$I$4="Spanish",Languages!C785,IF(Declaration!$I$4="German",Languages!D785,IF(Declaration!$I$4="Chinese",Languages!E785,IF(Declaration!$I$4="Japanese",Languages!F785,IF(Declaration!$I$4="Portugese",Languages!G785)))))))</f>
        <v>Bricks</v>
      </c>
      <c r="J9" s="166" t="str">
        <f>IF(Declaration!$I$4="English",Languages!A844,IF(Declaration!$I$4="French",Languages!B844,IF(Declaration!$I$4="Spanish",Languages!C844,IF(Declaration!$I$4="German",Languages!D844,IF(Declaration!$I$4="Chinese",Languages!E844,IF(Declaration!$I$4="Japanese",Languages!F844,IF(Declaration!$I$4="Portugese",Languages!G844)))))))</f>
        <v>Gems</v>
      </c>
      <c r="K9" s="166"/>
      <c r="L9" s="166"/>
      <c r="M9" s="166"/>
      <c r="N9" s="166"/>
      <c r="O9" s="166"/>
      <c r="P9" s="166"/>
      <c r="Q9" s="166"/>
      <c r="R9" s="166"/>
      <c r="S9" s="166"/>
      <c r="T9" s="166"/>
    </row>
    <row r="10" spans="1:20" ht="15.75" customHeight="1" x14ac:dyDescent="0.25">
      <c r="A10" s="166" t="s">
        <v>5</v>
      </c>
      <c r="B10" s="165" t="s">
        <v>24</v>
      </c>
      <c r="C10" s="165"/>
      <c r="D10" s="165"/>
      <c r="E10" s="166"/>
      <c r="F10" s="166"/>
      <c r="G10" s="166"/>
      <c r="H10" s="166" t="str">
        <f>IF(Declaration!$I$4="English",Languages!A702,IF(Declaration!$I$4="French",Languages!B702,IF(Declaration!$I$4="Spanish",Languages!C702,IF(Declaration!$I$4="German",Languages!D702,IF(Declaration!$I$4="Chinese",Languages!E702,IF(Declaration!$I$4="Japanese",Languages!F702,IF(Declaration!$I$4="Portugese",Languages!G702)))))))</f>
        <v>Brazil Nuts/Chestnuts</v>
      </c>
      <c r="I10" s="166" t="str">
        <f>IF(Declaration!$I$4="English",Languages!A786,IF(Declaration!$I$4="French",Languages!B786,IF(Declaration!$I$4="Spanish",Languages!C786,IF(Declaration!$I$4="German",Languages!D786,IF(Declaration!$I$4="Chinese",Languages!E786,IF(Declaration!$I$4="Japanese",Languages!F786,IF(Declaration!$I$4="Portugese",Languages!G786)))))))</f>
        <v>Bricks (clay)</v>
      </c>
      <c r="J10" s="166" t="str">
        <f>IF(Declaration!$I$4="English",Languages!A845,IF(Declaration!$I$4="French",Languages!B845,IF(Declaration!$I$4="Spanish",Languages!C845,IF(Declaration!$I$4="German",Languages!D845,IF(Declaration!$I$4="Chinese",Languages!E845,IF(Declaration!$I$4="Japanese",Languages!F845,IF(Declaration!$I$4="Portugese",Languages!G845)))))))</f>
        <v>Gold</v>
      </c>
      <c r="K10" s="166"/>
      <c r="L10" s="166"/>
      <c r="M10" s="166"/>
      <c r="N10" s="166"/>
      <c r="O10" s="166"/>
      <c r="P10" s="166"/>
      <c r="Q10" s="166"/>
      <c r="R10" s="166"/>
      <c r="S10" s="166"/>
      <c r="T10" s="166"/>
    </row>
    <row r="11" spans="1:20" ht="15.75" customHeight="1" x14ac:dyDescent="0.25">
      <c r="A11" s="166" t="s">
        <v>5</v>
      </c>
      <c r="B11" s="165" t="s">
        <v>25</v>
      </c>
      <c r="C11" s="165"/>
      <c r="D11" s="165"/>
      <c r="E11" s="166"/>
      <c r="F11" s="166"/>
      <c r="G11" s="166"/>
      <c r="H11" s="166" t="str">
        <f>IF(Declaration!$I$4="English",Languages!A703,IF(Declaration!$I$4="French",Languages!B703,IF(Declaration!$I$4="Spanish",Languages!C703,IF(Declaration!$I$4="German",Languages!D703,IF(Declaration!$I$4="Chinese",Languages!E703,IF(Declaration!$I$4="Japanese",Languages!F703,IF(Declaration!$I$4="Portugese",Languages!G703)))))))</f>
        <v>Broccoli</v>
      </c>
      <c r="I11" s="166" t="str">
        <f>IF(Declaration!$I$4="English",Languages!A787,IF(Declaration!$I$4="French",Languages!B787,IF(Declaration!$I$4="Spanish",Languages!C787,IF(Declaration!$I$4="German",Languages!D787,IF(Declaration!$I$4="Chinese",Languages!E787,IF(Declaration!$I$4="Japanese",Languages!F787,IF(Declaration!$I$4="Portugese",Languages!G787)))))))</f>
        <v>Carpets</v>
      </c>
      <c r="J11" s="166" t="str">
        <f>IF(Declaration!$I$4="English",Languages!A846,IF(Declaration!$I$4="French",Languages!B846,IF(Declaration!$I$4="Spanish",Languages!C846,IF(Declaration!$I$4="German",Languages!D846,IF(Declaration!$I$4="Chinese",Languages!E846,IF(Declaration!$I$4="Japanese",Languages!F846,IF(Declaration!$I$4="Portugese",Languages!G846)))))))</f>
        <v>Granite</v>
      </c>
      <c r="K11" s="166"/>
      <c r="L11" s="166"/>
      <c r="M11" s="166"/>
      <c r="N11" s="166"/>
      <c r="O11" s="166"/>
      <c r="P11" s="166"/>
      <c r="Q11" s="166"/>
      <c r="R11" s="166"/>
      <c r="S11" s="166"/>
      <c r="T11" s="166"/>
    </row>
    <row r="12" spans="1:20" ht="15.75" customHeight="1" x14ac:dyDescent="0.25">
      <c r="A12" s="166" t="s">
        <v>5</v>
      </c>
      <c r="B12" s="165" t="s">
        <v>26</v>
      </c>
      <c r="C12" s="165"/>
      <c r="D12" s="165"/>
      <c r="E12" s="166"/>
      <c r="F12" s="166"/>
      <c r="G12" s="166"/>
      <c r="H12" s="166" t="str">
        <f>IF(Declaration!$I$4="English",Languages!A704,IF(Declaration!$I$4="French",Languages!B704,IF(Declaration!$I$4="Spanish",Languages!C704,IF(Declaration!$I$4="German",Languages!D704,IF(Declaration!$I$4="Chinese",Languages!E704,IF(Declaration!$I$4="Japanese",Languages!F704,IF(Declaration!$I$4="Portugese",Languages!G704)))))))</f>
        <v>Cabbages</v>
      </c>
      <c r="I12" s="166" t="str">
        <f>IF(Declaration!$I$4="English",Languages!A788,IF(Declaration!$I$4="French",Languages!B788,IF(Declaration!$I$4="Spanish",Languages!C788,IF(Declaration!$I$4="German",Languages!D788,IF(Declaration!$I$4="Chinese",Languages!E788,IF(Declaration!$I$4="Japanese",Languages!F788,IF(Declaration!$I$4="Portugese",Languages!G788)))))))</f>
        <v>Cement</v>
      </c>
      <c r="J12" s="166" t="str">
        <f>IF(Declaration!$I$4="English",Languages!A847,IF(Declaration!$I$4="French",Languages!B847,IF(Declaration!$I$4="Spanish",Languages!C847,IF(Declaration!$I$4="German",Languages!D847,IF(Declaration!$I$4="Chinese",Languages!E847,IF(Declaration!$I$4="Japanese",Languages!F847,IF(Declaration!$I$4="Portugese",Languages!G847)))))))</f>
        <v>Granite (crushed)</v>
      </c>
      <c r="K12" s="166"/>
      <c r="L12" s="166"/>
      <c r="M12" s="166"/>
      <c r="N12" s="166"/>
      <c r="O12" s="166"/>
      <c r="P12" s="166"/>
      <c r="Q12" s="166"/>
      <c r="R12" s="166"/>
      <c r="S12" s="166"/>
      <c r="T12" s="166"/>
    </row>
    <row r="13" spans="1:20" ht="15.75" customHeight="1" x14ac:dyDescent="0.25">
      <c r="A13" s="166" t="s">
        <v>5</v>
      </c>
      <c r="B13" s="165" t="s">
        <v>27</v>
      </c>
      <c r="C13" s="165"/>
      <c r="D13" s="165"/>
      <c r="E13" s="166"/>
      <c r="F13" s="166"/>
      <c r="G13" s="166"/>
      <c r="H13" s="166" t="str">
        <f>IF(Declaration!$I$4="English",Languages!A705,IF(Declaration!$I$4="French",Languages!B705,IF(Declaration!$I$4="Spanish",Languages!C705,IF(Declaration!$I$4="German",Languages!D705,IF(Declaration!$I$4="Chinese",Languages!E705,IF(Declaration!$I$4="Japanese",Languages!F705,IF(Declaration!$I$4="Portugese",Languages!G705)))))))</f>
        <v>Carrots</v>
      </c>
      <c r="I13" s="166" t="str">
        <f>IF(Declaration!$I$4="English",Languages!A789,IF(Declaration!$I$4="French",Languages!B789,IF(Declaration!$I$4="Spanish",Languages!C789,IF(Declaration!$I$4="German",Languages!D789,IF(Declaration!$I$4="Chinese",Languages!E789,IF(Declaration!$I$4="Japanese",Languages!F789,IF(Declaration!$I$4="Portugese",Languages!G789)))))))</f>
        <v>Ceramics</v>
      </c>
      <c r="J13" s="166" t="str">
        <f>IF(Declaration!$I$4="English",Languages!A848,IF(Declaration!$I$4="French",Languages!B848,IF(Declaration!$I$4="Spanish",Languages!C848,IF(Declaration!$I$4="German",Languages!D848,IF(Declaration!$I$4="Chinese",Languages!E848,IF(Declaration!$I$4="Japanese",Languages!F848,IF(Declaration!$I$4="Portugese",Languages!G848)))))))</f>
        <v>Gravel (crushed stones)</v>
      </c>
      <c r="K13" s="166"/>
      <c r="L13" s="166"/>
      <c r="M13" s="166"/>
      <c r="N13" s="166"/>
      <c r="O13" s="166"/>
      <c r="P13" s="166"/>
      <c r="Q13" s="166"/>
      <c r="R13" s="166"/>
      <c r="S13" s="166"/>
      <c r="T13" s="166"/>
    </row>
    <row r="14" spans="1:20" ht="15.75" customHeight="1" x14ac:dyDescent="0.25">
      <c r="A14" s="166" t="s">
        <v>5</v>
      </c>
      <c r="B14" s="165" t="s">
        <v>28</v>
      </c>
      <c r="C14" s="165"/>
      <c r="D14" s="165"/>
      <c r="E14" s="166"/>
      <c r="F14" s="166"/>
      <c r="G14" s="166"/>
      <c r="H14" s="166" t="str">
        <f>IF(Declaration!$I$4="English",Languages!A706,IF(Declaration!$I$4="French",Languages!B706,IF(Declaration!$I$4="Spanish",Languages!C706,IF(Declaration!$I$4="German",Languages!D706,IF(Declaration!$I$4="Chinese",Languages!E706,IF(Declaration!$I$4="Japanese",Languages!F706,IF(Declaration!$I$4="Portugese",Languages!G706)))))))</f>
        <v>Cashews</v>
      </c>
      <c r="I14" s="166" t="str">
        <f>IF(Declaration!$I$4="English",Languages!A790,IF(Declaration!$I$4="French",Languages!B790,IF(Declaration!$I$4="Spanish",Languages!C790,IF(Declaration!$I$4="German",Languages!D790,IF(Declaration!$I$4="Chinese",Languages!E790,IF(Declaration!$I$4="Japanese",Languages!F790,IF(Declaration!$I$4="Portugese",Languages!G790)))))))</f>
        <v>Christmas Decorations</v>
      </c>
      <c r="J14" s="166" t="str">
        <f>IF(Declaration!$I$4="English",Languages!A849,IF(Declaration!$I$4="French",Languages!B849,IF(Declaration!$I$4="Spanish",Languages!C849,IF(Declaration!$I$4="German",Languages!D849,IF(Declaration!$I$4="Chinese",Languages!E849,IF(Declaration!$I$4="Japanese",Languages!F849,IF(Declaration!$I$4="Portugese",Languages!G849)))))))</f>
        <v>Gypsum (mineral)</v>
      </c>
      <c r="K14" s="166"/>
      <c r="L14" s="166"/>
      <c r="M14" s="166"/>
      <c r="N14" s="166"/>
      <c r="O14" s="166"/>
      <c r="P14" s="166"/>
      <c r="Q14" s="166"/>
      <c r="R14" s="166"/>
      <c r="S14" s="166"/>
      <c r="T14" s="166"/>
    </row>
    <row r="15" spans="1:20" ht="15.75" x14ac:dyDescent="0.25">
      <c r="A15" s="166" t="s">
        <v>5</v>
      </c>
      <c r="B15" s="165" t="s">
        <v>29</v>
      </c>
      <c r="C15" s="165"/>
      <c r="D15" s="165"/>
      <c r="E15" s="166"/>
      <c r="F15" s="166"/>
      <c r="G15" s="166"/>
      <c r="H15" s="166" t="str">
        <f>IF(Declaration!$I$4="English",Languages!A707,IF(Declaration!$I$4="French",Languages!B707,IF(Declaration!$I$4="Spanish",Languages!C707,IF(Declaration!$I$4="German",Languages!D707,IF(Declaration!$I$4="Chinese",Languages!E707,IF(Declaration!$I$4="Japanese",Languages!F707,IF(Declaration!$I$4="Portugese",Languages!G707)))))))</f>
        <v>Cattle</v>
      </c>
      <c r="I15" s="166" t="str">
        <f>IF(Declaration!$I$4="English",Languages!A791,IF(Declaration!$I$4="French",Languages!B791,IF(Declaration!$I$4="Spanish",Languages!C791,IF(Declaration!$I$4="German",Languages!D791,IF(Declaration!$I$4="Chinese",Languages!E791,IF(Declaration!$I$4="Japanese",Languages!F791,IF(Declaration!$I$4="Portugese",Languages!G791)))))))</f>
        <v>Dairy Products</v>
      </c>
      <c r="J15" s="166" t="str">
        <f>IF(Declaration!$I$4="English",Languages!A850,IF(Declaration!$I$4="French",Languages!B850,IF(Declaration!$I$4="Spanish",Languages!C850,IF(Declaration!$I$4="German",Languages!D850,IF(Declaration!$I$4="Chinese",Languages!E850,IF(Declaration!$I$4="Japanese",Languages!F850,IF(Declaration!$I$4="Portugese",Languages!G850)))))))</f>
        <v>Iron</v>
      </c>
      <c r="K15" s="166"/>
      <c r="L15" s="166"/>
      <c r="M15" s="166"/>
      <c r="N15" s="166"/>
      <c r="O15" s="166"/>
      <c r="P15" s="166"/>
      <c r="Q15" s="166"/>
      <c r="R15" s="166"/>
      <c r="S15" s="166"/>
      <c r="T15" s="166"/>
    </row>
    <row r="16" spans="1:20" ht="15.75" x14ac:dyDescent="0.25">
      <c r="A16" s="166" t="s">
        <v>5</v>
      </c>
      <c r="B16" s="165" t="s">
        <v>30</v>
      </c>
      <c r="C16" s="165"/>
      <c r="D16" s="165"/>
      <c r="E16" s="166"/>
      <c r="F16" s="166"/>
      <c r="G16" s="166"/>
      <c r="H16" s="166" t="str">
        <f>IF(Declaration!$I$4="English",Languages!A708,IF(Declaration!$I$4="French",Languages!B708,IF(Declaration!$I$4="Spanish",Languages!C708,IF(Declaration!$I$4="German",Languages!D708,IF(Declaration!$I$4="Chinese",Languages!E708,IF(Declaration!$I$4="Japanese",Languages!F708,IF(Declaration!$I$4="Portugese",Languages!G708)))))))</f>
        <v>Cereal Grains</v>
      </c>
      <c r="I16" s="166" t="str">
        <f>IF(Declaration!$I$4="English",Languages!A792,IF(Declaration!$I$4="French",Languages!B792,IF(Declaration!$I$4="Spanish",Languages!C792,IF(Declaration!$I$4="German",Languages!D792,IF(Declaration!$I$4="Chinese",Languages!E792,IF(Declaration!$I$4="Japanese",Languages!F792,IF(Declaration!$I$4="Portugese",Languages!G792)))))))</f>
        <v>Dried Fish</v>
      </c>
      <c r="J16" s="166" t="str">
        <f>IF(Declaration!$I$4="English",Languages!A851,IF(Declaration!$I$4="French",Languages!B851,IF(Declaration!$I$4="Spanish",Languages!C851,IF(Declaration!$I$4="German",Languages!D851,IF(Declaration!$I$4="Chinese",Languages!E851,IF(Declaration!$I$4="Japanese",Languages!F851,IF(Declaration!$I$4="Portugese",Languages!G851)))))))</f>
        <v>Jade</v>
      </c>
      <c r="K16" s="166"/>
      <c r="L16" s="166"/>
      <c r="M16" s="166"/>
      <c r="N16" s="166"/>
      <c r="O16" s="166"/>
      <c r="P16" s="166"/>
      <c r="Q16" s="166"/>
      <c r="R16" s="166"/>
      <c r="S16" s="166"/>
      <c r="T16" s="166"/>
    </row>
    <row r="17" spans="1:20" ht="15.75" x14ac:dyDescent="0.25">
      <c r="A17" s="166" t="s">
        <v>5</v>
      </c>
      <c r="B17" s="165" t="s">
        <v>31</v>
      </c>
      <c r="C17" s="165"/>
      <c r="D17" s="165"/>
      <c r="E17" s="166"/>
      <c r="F17" s="166"/>
      <c r="G17" s="166"/>
      <c r="H17" s="166" t="str">
        <f>IF(Declaration!$I$4="English",Languages!A709,IF(Declaration!$I$4="French",Languages!B709,IF(Declaration!$I$4="Spanish",Languages!C709,IF(Declaration!$I$4="German",Languages!D709,IF(Declaration!$I$4="Chinese",Languages!E709,IF(Declaration!$I$4="Japanese",Languages!F709,IF(Declaration!$I$4="Portugese",Languages!G709)))))))</f>
        <v>Charcoal</v>
      </c>
      <c r="I17" s="166" t="str">
        <f>IF(Declaration!$I$4="English",Languages!A793,IF(Declaration!$I$4="French",Languages!B793,IF(Declaration!$I$4="Spanish",Languages!C793,IF(Declaration!$I$4="German",Languages!D793,IF(Declaration!$I$4="Chinese",Languages!E793,IF(Declaration!$I$4="Japanese",Languages!F793,IF(Declaration!$I$4="Portugese",Languages!G793)))))))</f>
        <v>Electronics</v>
      </c>
      <c r="J17" s="166" t="str">
        <f>IF(Declaration!$I$4="English",Languages!A852,IF(Declaration!$I$4="French",Languages!B852,IF(Declaration!$I$4="Spanish",Languages!C852,IF(Declaration!$I$4="German",Languages!D852,IF(Declaration!$I$4="Chinese",Languages!E852,IF(Declaration!$I$4="Japanese",Languages!F852,IF(Declaration!$I$4="Portugese",Languages!G852)))))))</f>
        <v>Mica</v>
      </c>
      <c r="K17" s="166"/>
      <c r="L17" s="166"/>
      <c r="M17" s="166"/>
      <c r="N17" s="166"/>
      <c r="O17" s="166"/>
      <c r="P17" s="166"/>
      <c r="Q17" s="166"/>
      <c r="R17" s="166"/>
      <c r="S17" s="166"/>
      <c r="T17" s="166"/>
    </row>
    <row r="18" spans="1:20" ht="15.75" x14ac:dyDescent="0.25">
      <c r="A18" s="166" t="s">
        <v>5</v>
      </c>
      <c r="B18" s="165" t="s">
        <v>32</v>
      </c>
      <c r="C18" s="165"/>
      <c r="D18" s="165"/>
      <c r="E18" s="166"/>
      <c r="F18" s="166"/>
      <c r="G18" s="166"/>
      <c r="H18" s="166" t="str">
        <f>IF(Declaration!$I$4="English",Languages!A710,IF(Declaration!$I$4="French",Languages!B710,IF(Declaration!$I$4="Spanish",Languages!C710,IF(Declaration!$I$4="German",Languages!D710,IF(Declaration!$I$4="Chinese",Languages!E710,IF(Declaration!$I$4="Japanese",Languages!F710,IF(Declaration!$I$4="Portugese",Languages!G710)))))))</f>
        <v>Chile Peppers</v>
      </c>
      <c r="I18" s="166" t="str">
        <f>IF(Declaration!$I$4="English",Languages!A794,IF(Declaration!$I$4="French",Languages!B794,IF(Declaration!$I$4="Spanish",Languages!C794,IF(Declaration!$I$4="German",Languages!D794,IF(Declaration!$I$4="Chinese",Languages!E794,IF(Declaration!$I$4="Japanese",Languages!F794,IF(Declaration!$I$4="Portugese",Languages!G794)))))))</f>
        <v>Embellished Textiles</v>
      </c>
      <c r="J18" s="166" t="str">
        <f>IF(Declaration!$I$4="English",Languages!A853,IF(Declaration!$I$4="French",Languages!B853,IF(Declaration!$I$4="Spanish",Languages!C853,IF(Declaration!$I$4="German",Languages!D853,IF(Declaration!$I$4="Chinese",Languages!E853,IF(Declaration!$I$4="Japanese",Languages!F853,IF(Declaration!$I$4="Portugese",Languages!G853)))))))</f>
        <v>Rubies</v>
      </c>
      <c r="K18" s="166"/>
      <c r="L18" s="166"/>
      <c r="M18" s="166"/>
      <c r="N18" s="166"/>
      <c r="O18" s="166"/>
      <c r="P18" s="166"/>
      <c r="Q18" s="166"/>
      <c r="R18" s="166"/>
      <c r="S18" s="166"/>
      <c r="T18" s="166"/>
    </row>
    <row r="19" spans="1:20" ht="15.75" x14ac:dyDescent="0.25">
      <c r="A19" s="166" t="s">
        <v>5</v>
      </c>
      <c r="B19" s="165" t="s">
        <v>33</v>
      </c>
      <c r="C19" s="165"/>
      <c r="D19" s="165"/>
      <c r="E19" s="166"/>
      <c r="F19" s="166"/>
      <c r="G19" s="166"/>
      <c r="H19" s="166" t="str">
        <f>IF(Declaration!$I$4="English",Languages!A711,IF(Declaration!$I$4="French",Languages!B711,IF(Declaration!$I$4="Spanish",Languages!C711,IF(Declaration!$I$4="German",Languages!D711,IF(Declaration!$I$4="Chinese",Languages!E711,IF(Declaration!$I$4="Japanese",Languages!F711,IF(Declaration!$I$4="Portugese",Languages!G711)))))))</f>
        <v>Citrus Fruits</v>
      </c>
      <c r="I19" s="166" t="str">
        <f>IF(Declaration!$I$4="English",Languages!A795,IF(Declaration!$I$4="French",Languages!B795,IF(Declaration!$I$4="Spanish",Languages!C795,IF(Declaration!$I$4="German",Languages!D795,IF(Declaration!$I$4="Chinese",Languages!E795,IF(Declaration!$I$4="Japanese",Languages!F795,IF(Declaration!$I$4="Portugese",Languages!G795)))))))</f>
        <v>Fashion Accessories</v>
      </c>
      <c r="J19" s="166" t="str">
        <f>IF(Declaration!$I$4="English",Languages!A854,IF(Declaration!$I$4="French",Languages!B854,IF(Declaration!$I$4="Spanish",Languages!C854,IF(Declaration!$I$4="German",Languages!D854,IF(Declaration!$I$4="Chinese",Languages!E854,IF(Declaration!$I$4="Japanese",Languages!F854,IF(Declaration!$I$4="Portugese",Languages!G854)))))))</f>
        <v>Salt</v>
      </c>
      <c r="K19" s="166"/>
      <c r="L19" s="166"/>
      <c r="M19" s="166"/>
      <c r="N19" s="166"/>
      <c r="O19" s="166"/>
      <c r="P19" s="166"/>
      <c r="Q19" s="166"/>
      <c r="R19" s="166"/>
      <c r="S19" s="166"/>
      <c r="T19" s="166"/>
    </row>
    <row r="20" spans="1:20" ht="15.75" x14ac:dyDescent="0.25">
      <c r="A20" s="166" t="s">
        <v>5</v>
      </c>
      <c r="B20" s="165" t="s">
        <v>34</v>
      </c>
      <c r="C20" s="165"/>
      <c r="D20" s="165"/>
      <c r="E20" s="166"/>
      <c r="F20" s="166"/>
      <c r="G20" s="166"/>
      <c r="H20" s="166" t="str">
        <f>IF(Declaration!$I$4="English",Languages!A712,IF(Declaration!$I$4="French",Languages!B712,IF(Declaration!$I$4="Spanish",Languages!C712,IF(Declaration!$I$4="German",Languages!D712,IF(Declaration!$I$4="Chinese",Languages!E712,IF(Declaration!$I$4="Japanese",Languages!F712,IF(Declaration!$I$4="Portugese",Languages!G712)))))))</f>
        <v>Cloves</v>
      </c>
      <c r="I20" s="166" t="str">
        <f>IF(Declaration!$I$4="English",Languages!A796,IF(Declaration!$I$4="French",Languages!B796,IF(Declaration!$I$4="Spanish",Languages!C796,IF(Declaration!$I$4="German",Languages!D796,IF(Declaration!$I$4="Chinese",Languages!E796,IF(Declaration!$I$4="Japanese",Languages!F796,IF(Declaration!$I$4="Portugese",Languages!G796)))))))</f>
        <v>Fireworks</v>
      </c>
      <c r="J20" s="166" t="str">
        <f>IF(Declaration!$I$4="English",Languages!A855,IF(Declaration!$I$4="French",Languages!B855,IF(Declaration!$I$4="Spanish",Languages!C855,IF(Declaration!$I$4="German",Languages!D855,IF(Declaration!$I$4="Chinese",Languages!E855,IF(Declaration!$I$4="Japanese",Languages!F855,IF(Declaration!$I$4="Portugese",Languages!G855)))))))</f>
        <v>Sand</v>
      </c>
      <c r="K20" s="166"/>
      <c r="L20" s="166"/>
      <c r="M20" s="166"/>
      <c r="N20" s="166"/>
      <c r="O20" s="166"/>
      <c r="P20" s="166"/>
      <c r="Q20" s="166"/>
      <c r="R20" s="166"/>
      <c r="S20" s="166"/>
      <c r="T20" s="166"/>
    </row>
    <row r="21" spans="1:20" ht="15.75" x14ac:dyDescent="0.25">
      <c r="A21" s="166" t="s">
        <v>5</v>
      </c>
      <c r="B21" s="165" t="s">
        <v>35</v>
      </c>
      <c r="C21" s="165"/>
      <c r="D21" s="165"/>
      <c r="E21" s="166"/>
      <c r="F21" s="166"/>
      <c r="G21" s="166"/>
      <c r="H21" s="166" t="str">
        <f>IF(Declaration!$I$4="English",Languages!A713,IF(Declaration!$I$4="French",Languages!B713,IF(Declaration!$I$4="Spanish",Languages!C713,IF(Declaration!$I$4="German",Languages!D713,IF(Declaration!$I$4="Chinese",Languages!E713,IF(Declaration!$I$4="Japanese",Languages!F713,IF(Declaration!$I$4="Portugese",Languages!G713)))))))</f>
        <v>Coca (stimulant plant)</v>
      </c>
      <c r="I21" s="166" t="str">
        <f>IF(Declaration!$I$4="English",Languages!A797,IF(Declaration!$I$4="French",Languages!B797,IF(Declaration!$I$4="Spanish",Languages!C797,IF(Declaration!$I$4="German",Languages!D797,IF(Declaration!$I$4="Chinese",Languages!E797,IF(Declaration!$I$4="Japanese",Languages!F797,IF(Declaration!$I$4="Portugese",Languages!G797)))))))</f>
        <v>Footwear</v>
      </c>
      <c r="J21" s="166" t="str">
        <f>IF(Declaration!$I$4="English",Languages!A856,IF(Declaration!$I$4="French",Languages!B856,IF(Declaration!$I$4="Spanish",Languages!C856,IF(Declaration!$I$4="German",Languages!D856,IF(Declaration!$I$4="Chinese",Languages!E856,IF(Declaration!$I$4="Japanese",Languages!F856,IF(Declaration!$I$4="Portugese",Languages!G856)))))))</f>
        <v>Sandstone</v>
      </c>
      <c r="K21" s="166"/>
      <c r="L21" s="166"/>
      <c r="M21" s="166"/>
      <c r="N21" s="166"/>
      <c r="O21" s="166"/>
      <c r="P21" s="166"/>
      <c r="Q21" s="166"/>
      <c r="R21" s="166"/>
      <c r="S21" s="166"/>
      <c r="T21" s="166"/>
    </row>
    <row r="22" spans="1:20" ht="15.75" x14ac:dyDescent="0.25">
      <c r="A22" s="166" t="s">
        <v>5</v>
      </c>
      <c r="B22" s="165" t="s">
        <v>36</v>
      </c>
      <c r="C22" s="165"/>
      <c r="D22" s="165"/>
      <c r="E22" s="166"/>
      <c r="F22" s="166"/>
      <c r="G22" s="166"/>
      <c r="H22" s="166" t="str">
        <f>IF(Declaration!$I$4="English",Languages!A714,IF(Declaration!$I$4="French",Languages!B714,IF(Declaration!$I$4="Spanish",Languages!C714,IF(Declaration!$I$4="German",Languages!D714,IF(Declaration!$I$4="Chinese",Languages!E714,IF(Declaration!$I$4="Japanese",Languages!F714,IF(Declaration!$I$4="Portugese",Languages!G714)))))))</f>
        <v>Cocoa</v>
      </c>
      <c r="I22" s="166" t="str">
        <f>IF(Declaration!$I$4="English",Languages!A798,IF(Declaration!$I$4="French",Languages!B798,IF(Declaration!$I$4="Spanish",Languages!C798,IF(Declaration!$I$4="German",Languages!D798,IF(Declaration!$I$4="Chinese",Languages!E798,IF(Declaration!$I$4="Japanese",Languages!F798,IF(Declaration!$I$4="Portugese",Languages!G798)))))))</f>
        <v>Footwear (sandals)</v>
      </c>
      <c r="J22" s="166" t="str">
        <f>IF(Declaration!$I$4="English",Languages!A857,IF(Declaration!$I$4="French",Languages!B857,IF(Declaration!$I$4="Spanish",Languages!C857,IF(Declaration!$I$4="German",Languages!D857,IF(Declaration!$I$4="Chinese",Languages!E857,IF(Declaration!$I$4="Japanese",Languages!F857,IF(Declaration!$I$4="Portugese",Languages!G857)))))))</f>
        <v>Sapphires</v>
      </c>
      <c r="K22" s="166"/>
      <c r="L22" s="166"/>
      <c r="M22" s="166"/>
      <c r="N22" s="166"/>
      <c r="O22" s="166"/>
      <c r="P22" s="166"/>
      <c r="Q22" s="166"/>
      <c r="R22" s="166"/>
      <c r="S22" s="166"/>
      <c r="T22" s="166"/>
    </row>
    <row r="23" spans="1:20" ht="15.75" x14ac:dyDescent="0.25">
      <c r="A23" s="166" t="s">
        <v>5</v>
      </c>
      <c r="B23" s="165" t="s">
        <v>37</v>
      </c>
      <c r="C23" s="165"/>
      <c r="D23" s="165"/>
      <c r="E23" s="166"/>
      <c r="F23" s="166"/>
      <c r="G23" s="166"/>
      <c r="H23" s="166" t="str">
        <f>IF(Declaration!$I$4="English",Languages!A715,IF(Declaration!$I$4="French",Languages!B715,IF(Declaration!$I$4="Spanish",Languages!C715,IF(Declaration!$I$4="German",Languages!D715,IF(Declaration!$I$4="Chinese",Languages!E715,IF(Declaration!$I$4="Japanese",Languages!F715,IF(Declaration!$I$4="Portugese",Languages!G715)))))))</f>
        <v>Coconuts</v>
      </c>
      <c r="I23" s="166" t="str">
        <f>IF(Declaration!$I$4="English",Languages!A799,IF(Declaration!$I$4="French",Languages!B799,IF(Declaration!$I$4="Spanish",Languages!C799,IF(Declaration!$I$4="German",Languages!D799,IF(Declaration!$I$4="Chinese",Languages!E799,IF(Declaration!$I$4="Japanese",Languages!F799,IF(Declaration!$I$4="Portugese",Languages!G799)))))))</f>
        <v>Furniture</v>
      </c>
      <c r="J23" s="166" t="str">
        <f>IF(Declaration!$I$4="English",Languages!A858,IF(Declaration!$I$4="French",Languages!B858,IF(Declaration!$I$4="Spanish",Languages!C858,IF(Declaration!$I$4="German",Languages!D858,IF(Declaration!$I$4="Chinese",Languages!E858,IF(Declaration!$I$4="Japanese",Languages!F858,IF(Declaration!$I$4="Portugese",Languages!G858)))))))</f>
        <v>Silver</v>
      </c>
      <c r="K23" s="166"/>
      <c r="L23" s="166"/>
      <c r="M23" s="166"/>
      <c r="N23" s="166"/>
      <c r="O23" s="166"/>
      <c r="P23" s="166"/>
      <c r="Q23" s="166"/>
      <c r="R23" s="166"/>
      <c r="S23" s="166"/>
      <c r="T23" s="166"/>
    </row>
    <row r="24" spans="1:20" ht="15.75" x14ac:dyDescent="0.25">
      <c r="A24" s="166" t="s">
        <v>5</v>
      </c>
      <c r="B24" s="165" t="s">
        <v>38</v>
      </c>
      <c r="C24" s="165"/>
      <c r="D24" s="165"/>
      <c r="E24" s="166"/>
      <c r="F24" s="166"/>
      <c r="G24" s="166"/>
      <c r="H24" s="166" t="str">
        <f>IF(Declaration!$I$4="English",Languages!A716,IF(Declaration!$I$4="French",Languages!B716,IF(Declaration!$I$4="Spanish",Languages!C716,IF(Declaration!$I$4="German",Languages!D716,IF(Declaration!$I$4="Chinese",Languages!E716,IF(Declaration!$I$4="Japanese",Languages!F716,IF(Declaration!$I$4="Portugese",Languages!G716)))))))</f>
        <v>Coffee</v>
      </c>
      <c r="I24" s="166" t="str">
        <f>IF(Declaration!$I$4="English",Languages!A800,IF(Declaration!$I$4="French",Languages!B800,IF(Declaration!$I$4="Spanish",Languages!C800,IF(Declaration!$I$4="German",Languages!D800,IF(Declaration!$I$4="Chinese",Languages!E800,IF(Declaration!$I$4="Japanese",Languages!F800,IF(Declaration!$I$4="Portugese",Languages!G800)))))))</f>
        <v>Furniture (steel)</v>
      </c>
      <c r="J24" s="166" t="str">
        <f>IF(Declaration!$I$4="English",Languages!A859,IF(Declaration!$I$4="French",Languages!B859,IF(Declaration!$I$4="Spanish",Languages!C859,IF(Declaration!$I$4="German",Languages!D859,IF(Declaration!$I$4="Chinese",Languages!E859,IF(Declaration!$I$4="Japanese",Languages!F859,IF(Declaration!$I$4="Portugese",Languages!G859)))))))</f>
        <v>Stones</v>
      </c>
      <c r="K24" s="166"/>
      <c r="L24" s="166"/>
      <c r="M24" s="166"/>
      <c r="N24" s="166"/>
      <c r="O24" s="166"/>
      <c r="P24" s="166"/>
      <c r="Q24" s="166"/>
      <c r="R24" s="166"/>
      <c r="S24" s="166"/>
      <c r="T24" s="166"/>
    </row>
    <row r="25" spans="1:20" ht="15.75" x14ac:dyDescent="0.25">
      <c r="A25" s="166" t="s">
        <v>5</v>
      </c>
      <c r="B25" s="165" t="s">
        <v>39</v>
      </c>
      <c r="C25" s="165"/>
      <c r="D25" s="165"/>
      <c r="E25" s="166"/>
      <c r="F25" s="166"/>
      <c r="G25" s="166"/>
      <c r="H25" s="166" t="str">
        <f>IF(Declaration!$I$4="English",Languages!A717,IF(Declaration!$I$4="French",Languages!B717,IF(Declaration!$I$4="Spanish",Languages!C717,IF(Declaration!$I$4="German",Languages!D717,IF(Declaration!$I$4="Chinese",Languages!E717,IF(Declaration!$I$4="Japanese",Languages!F717,IF(Declaration!$I$4="Portugese",Languages!G717)))))))</f>
        <v>Corn</v>
      </c>
      <c r="I25" s="166" t="str">
        <f>IF(Declaration!$I$4="English",Languages!A801,IF(Declaration!$I$4="French",Languages!B801,IF(Declaration!$I$4="Spanish",Languages!C801,IF(Declaration!$I$4="German",Languages!D801,IF(Declaration!$I$4="Chinese",Languages!E801,IF(Declaration!$I$4="Japanese",Languages!F801,IF(Declaration!$I$4="Portugese",Languages!G801)))))))</f>
        <v>Garments</v>
      </c>
      <c r="J25" s="166" t="str">
        <f>IF(Declaration!$I$4="English",Languages!A860,IF(Declaration!$I$4="French",Languages!B860,IF(Declaration!$I$4="Spanish",Languages!C860,IF(Declaration!$I$4="German",Languages!D860,IF(Declaration!$I$4="Chinese",Languages!E860,IF(Declaration!$I$4="Japanese",Languages!F860,IF(Declaration!$I$4="Portugese",Languages!G860)))))))</f>
        <v>Stones (limestone)</v>
      </c>
      <c r="K25" s="166"/>
      <c r="L25" s="166"/>
      <c r="M25" s="166"/>
      <c r="N25" s="166"/>
      <c r="O25" s="166"/>
      <c r="P25" s="166"/>
      <c r="Q25" s="166"/>
      <c r="R25" s="166"/>
      <c r="S25" s="166"/>
      <c r="T25" s="166"/>
    </row>
    <row r="26" spans="1:20" ht="15.75" x14ac:dyDescent="0.25">
      <c r="A26" s="166" t="s">
        <v>5</v>
      </c>
      <c r="B26" s="165" t="s">
        <v>40</v>
      </c>
      <c r="C26" s="165"/>
      <c r="D26" s="165"/>
      <c r="E26" s="166"/>
      <c r="F26" s="166"/>
      <c r="G26" s="166"/>
      <c r="H26" s="166" t="str">
        <f>IF(Declaration!$I$4="English",Languages!A718,IF(Declaration!$I$4="French",Languages!B718,IF(Declaration!$I$4="Spanish",Languages!C718,IF(Declaration!$I$4="German",Languages!D718,IF(Declaration!$I$4="Chinese",Languages!E718,IF(Declaration!$I$4="Japanese",Languages!F718,IF(Declaration!$I$4="Portugese",Languages!G718)))))))</f>
        <v>Cotton</v>
      </c>
      <c r="I26" s="166" t="str">
        <f>IF(Declaration!$I$4="English",Languages!A802,IF(Declaration!$I$4="French",Languages!B802,IF(Declaration!$I$4="Spanish",Languages!C802,IF(Declaration!$I$4="German",Languages!D802,IF(Declaration!$I$4="Chinese",Languages!E802,IF(Declaration!$I$4="Japanese",Languages!F802,IF(Declaration!$I$4="Portugese",Languages!G802)))))))</f>
        <v>Glass</v>
      </c>
      <c r="J26" s="166" t="str">
        <f>IF(Declaration!$I$4="English",Languages!A861,IF(Declaration!$I$4="French",Languages!B861,IF(Declaration!$I$4="Spanish",Languages!C861,IF(Declaration!$I$4="German",Languages!D861,IF(Declaration!$I$4="Chinese",Languages!E861,IF(Declaration!$I$4="Japanese",Languages!F861,IF(Declaration!$I$4="Portugese",Languages!G861)))))))</f>
        <v>Stones (pumice)</v>
      </c>
      <c r="K26" s="166"/>
      <c r="L26" s="166"/>
      <c r="M26" s="166"/>
      <c r="N26" s="166"/>
      <c r="O26" s="166"/>
      <c r="P26" s="166"/>
      <c r="Q26" s="166"/>
      <c r="R26" s="166"/>
      <c r="S26" s="166"/>
      <c r="T26" s="166"/>
    </row>
    <row r="27" spans="1:20" ht="15.75" x14ac:dyDescent="0.25">
      <c r="A27" s="166" t="s">
        <v>5</v>
      </c>
      <c r="B27" s="165" t="s">
        <v>41</v>
      </c>
      <c r="C27" s="165"/>
      <c r="D27" s="165"/>
      <c r="E27" s="166"/>
      <c r="F27" s="166"/>
      <c r="G27" s="166"/>
      <c r="H27" s="166" t="str">
        <f>IF(Declaration!$I$4="English",Languages!A719,IF(Declaration!$I$4="French",Languages!B719,IF(Declaration!$I$4="Spanish",Languages!C719,IF(Declaration!$I$4="German",Languages!D719,IF(Declaration!$I$4="Chinese",Languages!E719,IF(Declaration!$I$4="Japanese",Languages!F719,IF(Declaration!$I$4="Portugese",Languages!G719)))))))</f>
        <v>Cottonseed (hybrid)</v>
      </c>
      <c r="I27" s="166" t="str">
        <f>IF(Declaration!$I$4="English",Languages!A803,IF(Declaration!$I$4="French",Languages!B803,IF(Declaration!$I$4="Spanish",Languages!C803,IF(Declaration!$I$4="German",Languages!D803,IF(Declaration!$I$4="Chinese",Languages!E803,IF(Declaration!$I$4="Japanese",Languages!F803,IF(Declaration!$I$4="Portugese",Languages!G803)))))))</f>
        <v>Glass Bangles</v>
      </c>
      <c r="J27" s="166" t="str">
        <f>IF(Declaration!$I$4="English",Languages!A862,IF(Declaration!$I$4="French",Languages!B862,IF(Declaration!$I$4="Spanish",Languages!C862,IF(Declaration!$I$4="German",Languages!D862,IF(Declaration!$I$4="Chinese",Languages!E862,IF(Declaration!$I$4="Japanese",Languages!F862,IF(Declaration!$I$4="Portugese",Languages!G862)))))))</f>
        <v>Tantalum ore (coltan)</v>
      </c>
      <c r="K27" s="166"/>
      <c r="L27" s="166"/>
      <c r="M27" s="166"/>
      <c r="N27" s="166"/>
      <c r="O27" s="166"/>
      <c r="P27" s="166"/>
      <c r="Q27" s="166"/>
      <c r="R27" s="166"/>
      <c r="S27" s="166"/>
      <c r="T27" s="166"/>
    </row>
    <row r="28" spans="1:20" ht="15.75" x14ac:dyDescent="0.25">
      <c r="A28" s="166" t="s">
        <v>5</v>
      </c>
      <c r="B28" s="165" t="s">
        <v>42</v>
      </c>
      <c r="C28" s="165"/>
      <c r="D28" s="165"/>
      <c r="E28" s="166"/>
      <c r="F28" s="166"/>
      <c r="G28" s="166"/>
      <c r="H28" s="166" t="str">
        <f>IF(Declaration!$I$4="English",Languages!A720,IF(Declaration!$I$4="French",Languages!B720,IF(Declaration!$I$4="Spanish",Languages!C720,IF(Declaration!$I$4="German",Languages!D720,IF(Declaration!$I$4="Chinese",Languages!E720,IF(Declaration!$I$4="Japanese",Languages!F720,IF(Declaration!$I$4="Portugese",Languages!G720)))))))</f>
        <v>Crude Palm Kernel Oil</v>
      </c>
      <c r="I28" s="166" t="str">
        <f>IF(Declaration!$I$4="English",Languages!A804,IF(Declaration!$I$4="French",Languages!B804,IF(Declaration!$I$4="Spanish",Languages!C804,IF(Declaration!$I$4="German",Languages!D804,IF(Declaration!$I$4="Chinese",Languages!E804,IF(Declaration!$I$4="Japanese",Languages!F804,IF(Declaration!$I$4="Portugese",Languages!G804)))))))</f>
        <v>Gloves</v>
      </c>
      <c r="J28" s="166" t="str">
        <f>IF(Declaration!$I$4="English",Languages!A863,IF(Declaration!$I$4="French",Languages!B863,IF(Declaration!$I$4="Spanish",Languages!C863,IF(Declaration!$I$4="German",Languages!D863,IF(Declaration!$I$4="Chinese",Languages!E863,IF(Declaration!$I$4="Japanese",Languages!F863,IF(Declaration!$I$4="Portugese",Languages!G863)))))))</f>
        <v>Tanzanite (gems)</v>
      </c>
      <c r="K28" s="166"/>
      <c r="L28" s="166"/>
      <c r="M28" s="166"/>
      <c r="N28" s="166"/>
      <c r="O28" s="166"/>
      <c r="P28" s="166"/>
      <c r="Q28" s="166"/>
      <c r="R28" s="166"/>
      <c r="S28" s="166"/>
      <c r="T28" s="166"/>
    </row>
    <row r="29" spans="1:20" ht="15.75" x14ac:dyDescent="0.25">
      <c r="A29" s="166" t="s">
        <v>5</v>
      </c>
      <c r="B29" s="165" t="s">
        <v>43</v>
      </c>
      <c r="C29" s="165"/>
      <c r="D29" s="165"/>
      <c r="E29" s="166"/>
      <c r="F29" s="166"/>
      <c r="G29" s="166"/>
      <c r="H29" s="166" t="str">
        <f>IF(Declaration!$I$4="English",Languages!A721,IF(Declaration!$I$4="French",Languages!B721,IF(Declaration!$I$4="Spanish",Languages!C721,IF(Declaration!$I$4="German",Languages!D721,IF(Declaration!$I$4="Chinese",Languages!E721,IF(Declaration!$I$4="Japanese",Languages!F721,IF(Declaration!$I$4="Portugese",Languages!G721)))))))</f>
        <v>Crude Palm Oil</v>
      </c>
      <c r="I29" s="166" t="str">
        <f>IF(Declaration!$I$4="English",Languages!A805,IF(Declaration!$I$4="French",Languages!B805,IF(Declaration!$I$4="Spanish",Languages!C805,IF(Declaration!$I$4="German",Languages!D805,IF(Declaration!$I$4="Chinese",Languages!E805,IF(Declaration!$I$4="Japanese",Languages!F805,IF(Declaration!$I$4="Portugese",Languages!G805)))))))</f>
        <v>Hair Products</v>
      </c>
      <c r="J29" s="166" t="str">
        <f>IF(Declaration!$I$4="English",Languages!A864,IF(Declaration!$I$4="French",Languages!B864,IF(Declaration!$I$4="Spanish",Languages!C864,IF(Declaration!$I$4="German",Languages!D864,IF(Declaration!$I$4="Chinese",Languages!E864,IF(Declaration!$I$4="Japanese",Languages!F864,IF(Declaration!$I$4="Portugese",Languages!G864)))))))</f>
        <v>Tin</v>
      </c>
      <c r="K29" s="166"/>
      <c r="L29" s="166"/>
      <c r="M29" s="166"/>
      <c r="N29" s="166"/>
      <c r="O29" s="166"/>
      <c r="P29" s="166"/>
      <c r="Q29" s="166"/>
      <c r="R29" s="166"/>
      <c r="S29" s="166"/>
      <c r="T29" s="166"/>
    </row>
    <row r="30" spans="1:20" ht="15.75" x14ac:dyDescent="0.25">
      <c r="A30" s="166" t="s">
        <v>5</v>
      </c>
      <c r="B30" s="165" t="s">
        <v>44</v>
      </c>
      <c r="C30" s="165"/>
      <c r="D30" s="165"/>
      <c r="E30" s="166"/>
      <c r="F30" s="166"/>
      <c r="G30" s="166"/>
      <c r="H30" s="166" t="str">
        <f>IF(Declaration!$I$4="English",Languages!A722,IF(Declaration!$I$4="French",Languages!B722,IF(Declaration!$I$4="Spanish",Languages!C722,IF(Declaration!$I$4="German",Languages!D722,IF(Declaration!$I$4="Chinese",Languages!E722,IF(Declaration!$I$4="Japanese",Languages!F722,IF(Declaration!$I$4="Portugese",Languages!G722)))))))</f>
        <v>Cucumbers</v>
      </c>
      <c r="I30" s="166" t="str">
        <f>IF(Declaration!$I$4="English",Languages!A806,IF(Declaration!$I$4="French",Languages!B806,IF(Declaration!$I$4="Spanish",Languages!C806,IF(Declaration!$I$4="German",Languages!D806,IF(Declaration!$I$4="Chinese",Languages!E806,IF(Declaration!$I$4="Japanese",Languages!F806,IF(Declaration!$I$4="Portugese",Languages!G806)))))))</f>
        <v>Incense (agarbatti)</v>
      </c>
      <c r="J30" s="166" t="str">
        <f>IF(Declaration!$I$4="English",Languages!A865,IF(Declaration!$I$4="French",Languages!B865,IF(Declaration!$I$4="Spanish",Languages!C865,IF(Declaration!$I$4="German",Languages!D865,IF(Declaration!$I$4="Chinese",Languages!E865,IF(Declaration!$I$4="Japanese",Languages!F865,IF(Declaration!$I$4="Portugese",Languages!G865)))))))</f>
        <v>Tin ore (cassiterite)</v>
      </c>
      <c r="K30" s="166"/>
      <c r="L30" s="166"/>
      <c r="M30" s="166"/>
      <c r="N30" s="166"/>
      <c r="O30" s="166"/>
      <c r="P30" s="166"/>
      <c r="Q30" s="166"/>
      <c r="R30" s="166"/>
      <c r="S30" s="166"/>
      <c r="T30" s="166"/>
    </row>
    <row r="31" spans="1:20" ht="15.75" x14ac:dyDescent="0.25">
      <c r="A31" s="166" t="s">
        <v>5</v>
      </c>
      <c r="B31" s="165" t="s">
        <v>45</v>
      </c>
      <c r="C31" s="165"/>
      <c r="D31" s="165"/>
      <c r="E31" s="166"/>
      <c r="F31" s="166"/>
      <c r="G31" s="166"/>
      <c r="H31" s="166" t="str">
        <f>IF(Declaration!$I$4="English",Languages!A723,IF(Declaration!$I$4="French",Languages!B723,IF(Declaration!$I$4="Spanish",Languages!C723,IF(Declaration!$I$4="German",Languages!D723,IF(Declaration!$I$4="Chinese",Languages!E723,IF(Declaration!$I$4="Japanese",Languages!F723,IF(Declaration!$I$4="Portugese",Languages!G723)))))))</f>
        <v>Cumin</v>
      </c>
      <c r="I31" s="166" t="str">
        <f>IF(Declaration!$I$4="English",Languages!A807,IF(Declaration!$I$4="French",Languages!B807,IF(Declaration!$I$4="Spanish",Languages!C807,IF(Declaration!$I$4="German",Languages!D807,IF(Declaration!$I$4="Chinese",Languages!E807,IF(Declaration!$I$4="Japanese",Languages!F807,IF(Declaration!$I$4="Portugese",Languages!G807)))))))</f>
        <v>Lead acid batteries</v>
      </c>
      <c r="J31" s="166" t="str">
        <f>IF(Declaration!$I$4="English",Languages!A866,IF(Declaration!$I$4="French",Languages!B866,IF(Declaration!$I$4="Spanish",Languages!C866,IF(Declaration!$I$4="German",Languages!D866,IF(Declaration!$I$4="Chinese",Languages!E866,IF(Declaration!$I$4="Japanese",Languages!F866,IF(Declaration!$I$4="Portugese",Languages!G866)))))))</f>
        <v>Trona (mineral)</v>
      </c>
      <c r="K31" s="166"/>
      <c r="L31" s="166"/>
      <c r="M31" s="166"/>
      <c r="N31" s="166"/>
      <c r="O31" s="166"/>
      <c r="P31" s="166"/>
      <c r="Q31" s="166"/>
      <c r="R31" s="166"/>
      <c r="S31" s="166"/>
      <c r="T31" s="166"/>
    </row>
    <row r="32" spans="1:20" ht="15.75" x14ac:dyDescent="0.25">
      <c r="A32" s="166" t="s">
        <v>5</v>
      </c>
      <c r="B32" s="165" t="s">
        <v>46</v>
      </c>
      <c r="C32" s="165"/>
      <c r="D32" s="165"/>
      <c r="E32" s="166"/>
      <c r="F32" s="166"/>
      <c r="G32" s="166"/>
      <c r="H32" s="166" t="str">
        <f>IF(Declaration!$I$4="English",Languages!A724,IF(Declaration!$I$4="French",Languages!B724,IF(Declaration!$I$4="Spanish",Languages!C724,IF(Declaration!$I$4="German",Languages!D724,IF(Declaration!$I$4="Chinese",Languages!E724,IF(Declaration!$I$4="Japanese",Languages!F724,IF(Declaration!$I$4="Portugese",Languages!G724)))))))</f>
        <v>Eggplants</v>
      </c>
      <c r="I32" s="166" t="str">
        <f>IF(Declaration!$I$4="English",Languages!A808,IF(Declaration!$I$4="French",Languages!B808,IF(Declaration!$I$4="Spanish",Languages!C808,IF(Declaration!$I$4="German",Languages!D808,IF(Declaration!$I$4="Chinese",Languages!E808,IF(Declaration!$I$4="Japanese",Languages!F808,IF(Declaration!$I$4="Portugese",Languages!G808)))))))</f>
        <v>Leather</v>
      </c>
      <c r="J32" s="166" t="str">
        <f>IF(Declaration!$I$4="English",Languages!A867,IF(Declaration!$I$4="French",Languages!B867,IF(Declaration!$I$4="Spanish",Languages!C867,IF(Declaration!$I$4="German",Languages!D867,IF(Declaration!$I$4="Chinese",Languages!E867,IF(Declaration!$I$4="Japanese",Languages!F867,IF(Declaration!$I$4="Portugese",Languages!G867)))))))</f>
        <v>Tungsten ore (wolframite)</v>
      </c>
      <c r="K32" s="166"/>
      <c r="L32" s="166"/>
      <c r="M32" s="166"/>
      <c r="N32" s="166"/>
      <c r="O32" s="166"/>
      <c r="P32" s="166"/>
      <c r="Q32" s="166"/>
      <c r="R32" s="166"/>
      <c r="S32" s="166"/>
      <c r="T32" s="166"/>
    </row>
    <row r="33" spans="1:20" ht="15.75" x14ac:dyDescent="0.25">
      <c r="A33" s="166" t="s">
        <v>5</v>
      </c>
      <c r="B33" s="165" t="s">
        <v>47</v>
      </c>
      <c r="C33" s="165"/>
      <c r="D33" s="165"/>
      <c r="E33" s="166"/>
      <c r="F33" s="166"/>
      <c r="G33" s="166"/>
      <c r="H33" s="166" t="str">
        <f>IF(Declaration!$I$4="English",Languages!A725,IF(Declaration!$I$4="French",Languages!B725,IF(Declaration!$I$4="Spanish",Languages!C725,IF(Declaration!$I$4="German",Languages!D725,IF(Declaration!$I$4="Chinese",Languages!E725,IF(Declaration!$I$4="Japanese",Languages!F725,IF(Declaration!$I$4="Portugese",Languages!G725)))))))</f>
        <v>Fish</v>
      </c>
      <c r="I33" s="166" t="str">
        <f>IF(Declaration!$I$4="English",Languages!A809,IF(Declaration!$I$4="French",Languages!B809,IF(Declaration!$I$4="Spanish",Languages!C809,IF(Declaration!$I$4="German",Languages!D809,IF(Declaration!$I$4="Chinese",Languages!E809,IF(Declaration!$I$4="Japanese",Languages!F809,IF(Declaration!$I$4="Portugese",Languages!G809)))))))</f>
        <v>Leather Goods/Accessories</v>
      </c>
      <c r="J33" s="166" t="str">
        <f>IF(Declaration!$I$4="English",Languages!A868,IF(Declaration!$I$4="French",Languages!B868,IF(Declaration!$I$4="Spanish",Languages!C868,IF(Declaration!$I$4="German",Languages!D868,IF(Declaration!$I$4="Chinese",Languages!E868,IF(Declaration!$I$4="Japanese",Languages!F868,IF(Declaration!$I$4="Portugese",Languages!G868)))))))</f>
        <v>Zinc</v>
      </c>
      <c r="K33" s="166"/>
      <c r="L33" s="166"/>
      <c r="M33" s="166"/>
      <c r="N33" s="166"/>
      <c r="O33" s="166"/>
      <c r="P33" s="166"/>
      <c r="Q33" s="166"/>
      <c r="R33" s="166"/>
      <c r="S33" s="166"/>
      <c r="T33" s="166"/>
    </row>
    <row r="34" spans="1:20" ht="15.75" x14ac:dyDescent="0.25">
      <c r="A34" s="166" t="s">
        <v>5</v>
      </c>
      <c r="B34" s="165" t="s">
        <v>48</v>
      </c>
      <c r="C34" s="165"/>
      <c r="D34" s="165"/>
      <c r="E34" s="166"/>
      <c r="F34" s="166"/>
      <c r="G34" s="166"/>
      <c r="H34" s="166" t="str">
        <f>IF(Declaration!$I$4="English",Languages!A726,IF(Declaration!$I$4="French",Languages!B726,IF(Declaration!$I$4="Spanish",Languages!C726,IF(Declaration!$I$4="German",Languages!D726,IF(Declaration!$I$4="Chinese",Languages!E726,IF(Declaration!$I$4="Japanese",Languages!F726,IF(Declaration!$I$4="Portugese",Languages!G726)))))))</f>
        <v>Flowers</v>
      </c>
      <c r="I34" s="166" t="str">
        <f>IF(Declaration!$I$4="English",Languages!A810,IF(Declaration!$I$4="French",Languages!B810,IF(Declaration!$I$4="Spanish",Languages!C810,IF(Declaration!$I$4="German",Languages!D810,IF(Declaration!$I$4="Chinese",Languages!E810,IF(Declaration!$I$4="Japanese",Languages!F810,IF(Declaration!$I$4="Portugese",Languages!G810)))))))</f>
        <v>Lithium-Ion Batteries</v>
      </c>
      <c r="J34" s="166"/>
      <c r="K34" s="166"/>
      <c r="L34" s="166"/>
      <c r="M34" s="166"/>
      <c r="N34" s="166"/>
      <c r="O34" s="166"/>
      <c r="P34" s="166"/>
      <c r="Q34" s="166"/>
      <c r="R34" s="166"/>
      <c r="S34" s="166"/>
      <c r="T34" s="166"/>
    </row>
    <row r="35" spans="1:20" ht="15.75" x14ac:dyDescent="0.25">
      <c r="A35" s="166" t="s">
        <v>5</v>
      </c>
      <c r="B35" s="165" t="s">
        <v>49</v>
      </c>
      <c r="C35" s="165"/>
      <c r="D35" s="165"/>
      <c r="E35" s="166"/>
      <c r="F35" s="166"/>
      <c r="G35" s="166"/>
      <c r="H35" s="166" t="str">
        <f>IF(Declaration!$I$4="English",Languages!A727,IF(Declaration!$I$4="French",Languages!B727,IF(Declaration!$I$4="Spanish",Languages!C727,IF(Declaration!$I$4="German",Languages!D727,IF(Declaration!$I$4="Chinese",Languages!E727,IF(Declaration!$I$4="Japanese",Languages!F727,IF(Declaration!$I$4="Portugese",Languages!G727)))))))</f>
        <v>Fruits (Pome and Stone)</v>
      </c>
      <c r="I35" s="166" t="str">
        <f>IF(Declaration!$I$4="English",Languages!A811,IF(Declaration!$I$4="French",Languages!B811,IF(Declaration!$I$4="Spanish",Languages!C811,IF(Declaration!$I$4="German",Languages!D811,IF(Declaration!$I$4="Chinese",Languages!E811,IF(Declaration!$I$4="Japanese",Languages!F811,IF(Declaration!$I$4="Portugese",Languages!G811)))))))</f>
        <v>Locks</v>
      </c>
      <c r="J35" s="166"/>
      <c r="K35" s="166"/>
      <c r="L35" s="166"/>
      <c r="M35" s="166"/>
      <c r="N35" s="166"/>
      <c r="O35" s="166"/>
      <c r="P35" s="166"/>
      <c r="Q35" s="166"/>
      <c r="R35" s="166"/>
      <c r="S35" s="166"/>
      <c r="T35" s="166"/>
    </row>
    <row r="36" spans="1:20" ht="15.75" x14ac:dyDescent="0.25">
      <c r="A36" s="166" t="s">
        <v>5</v>
      </c>
      <c r="B36" s="165" t="s">
        <v>50</v>
      </c>
      <c r="C36" s="165"/>
      <c r="D36" s="165"/>
      <c r="E36" s="166"/>
      <c r="F36" s="166"/>
      <c r="G36" s="166"/>
      <c r="H36" s="166" t="str">
        <f>IF(Declaration!$I$4="English",Languages!A728,IF(Declaration!$I$4="French",Languages!B728,IF(Declaration!$I$4="Spanish",Languages!C728,IF(Declaration!$I$4="German",Languages!D728,IF(Declaration!$I$4="Chinese",Languages!E728,IF(Declaration!$I$4="Japanese",Languages!F728,IF(Declaration!$I$4="Portugese",Languages!G728)))))))</f>
        <v>Garlic</v>
      </c>
      <c r="I36" s="166" t="str">
        <f>IF(Declaration!$I$4="English",Languages!A812,IF(Declaration!$I$4="French",Languages!B812,IF(Declaration!$I$4="Spanish",Languages!C812,IF(Declaration!$I$4="German",Languages!D812,IF(Declaration!$I$4="Chinese",Languages!E812,IF(Declaration!$I$4="Japanese",Languages!F812,IF(Declaration!$I$4="Portugese",Languages!G812)))))))</f>
        <v>Matches</v>
      </c>
      <c r="J36" s="166"/>
      <c r="K36" s="166"/>
      <c r="L36" s="166"/>
      <c r="M36" s="166"/>
      <c r="N36" s="166"/>
      <c r="O36" s="166"/>
      <c r="P36" s="166"/>
      <c r="Q36" s="166"/>
      <c r="R36" s="166"/>
      <c r="S36" s="166"/>
      <c r="T36" s="166"/>
    </row>
    <row r="37" spans="1:20" ht="15.75" x14ac:dyDescent="0.25">
      <c r="A37" s="166" t="s">
        <v>5</v>
      </c>
      <c r="B37" s="165" t="s">
        <v>51</v>
      </c>
      <c r="C37" s="165"/>
      <c r="D37" s="165"/>
      <c r="E37" s="166"/>
      <c r="F37" s="166"/>
      <c r="G37" s="166"/>
      <c r="H37" s="166" t="str">
        <f>IF(Declaration!$I$4="English",Languages!A729,IF(Declaration!$I$4="French",Languages!B729,IF(Declaration!$I$4="Spanish",Languages!C729,IF(Declaration!$I$4="German",Languages!D729,IF(Declaration!$I$4="Chinese",Languages!E729,IF(Declaration!$I$4="Japanese",Languages!F729,IF(Declaration!$I$4="Portugese",Languages!G729)))))))</f>
        <v>Goats</v>
      </c>
      <c r="I37" s="166" t="str">
        <f>IF(Declaration!$I$4="English",Languages!A813,IF(Declaration!$I$4="French",Languages!B813,IF(Declaration!$I$4="Spanish",Languages!C813,IF(Declaration!$I$4="German",Languages!D813,IF(Declaration!$I$4="Chinese",Languages!E813,IF(Declaration!$I$4="Japanese",Languages!F813,IF(Declaration!$I$4="Portugese",Languages!G813)))))))</f>
        <v>Meat</v>
      </c>
      <c r="J37" s="166"/>
      <c r="K37" s="166"/>
      <c r="L37" s="166"/>
      <c r="M37" s="166"/>
      <c r="N37" s="166"/>
      <c r="O37" s="166"/>
      <c r="P37" s="166"/>
      <c r="Q37" s="166"/>
      <c r="R37" s="166"/>
      <c r="S37" s="166"/>
      <c r="T37" s="166"/>
    </row>
    <row r="38" spans="1:20" ht="15.75" x14ac:dyDescent="0.25">
      <c r="A38" s="166" t="s">
        <v>5</v>
      </c>
      <c r="B38" s="165" t="s">
        <v>52</v>
      </c>
      <c r="C38" s="165"/>
      <c r="D38" s="165"/>
      <c r="E38" s="166"/>
      <c r="F38" s="166"/>
      <c r="G38" s="166"/>
      <c r="H38" s="166" t="str">
        <f>IF(Declaration!$I$4="English",Languages!A730,IF(Declaration!$I$4="French",Languages!B730,IF(Declaration!$I$4="Spanish",Languages!C730,IF(Declaration!$I$4="German",Languages!D730,IF(Declaration!$I$4="Chinese",Languages!E730,IF(Declaration!$I$4="Japanese",Languages!F730,IF(Declaration!$I$4="Portugese",Languages!G730)))))))</f>
        <v>Grapes</v>
      </c>
      <c r="I38" s="166" t="str">
        <f>IF(Declaration!$I$4="English",Languages!A814,IF(Declaration!$I$4="French",Languages!B814,IF(Declaration!$I$4="Spanish",Languages!C814,IF(Declaration!$I$4="German",Languages!D814,IF(Declaration!$I$4="Chinese",Languages!E814,IF(Declaration!$I$4="Japanese",Languages!F814,IF(Declaration!$I$4="Portugese",Languages!G814)))))))</f>
        <v>Nails</v>
      </c>
      <c r="J38" s="166"/>
      <c r="K38" s="166"/>
      <c r="L38" s="166"/>
      <c r="M38" s="166"/>
      <c r="N38" s="166"/>
      <c r="O38" s="166"/>
      <c r="P38" s="166"/>
      <c r="Q38" s="166"/>
      <c r="R38" s="166"/>
      <c r="S38" s="166"/>
      <c r="T38" s="166"/>
    </row>
    <row r="39" spans="1:20" ht="15.75" x14ac:dyDescent="0.25">
      <c r="A39" s="166" t="s">
        <v>5</v>
      </c>
      <c r="B39" s="165" t="s">
        <v>53</v>
      </c>
      <c r="C39" s="165"/>
      <c r="D39" s="165"/>
      <c r="E39" s="166"/>
      <c r="F39" s="166"/>
      <c r="G39" s="166"/>
      <c r="H39" s="166" t="str">
        <f>IF(Declaration!$I$4="English",Languages!A731,IF(Declaration!$I$4="French",Languages!B731,IF(Declaration!$I$4="Spanish",Languages!C731,IF(Declaration!$I$4="German",Languages!D731,IF(Declaration!$I$4="Chinese",Languages!E731,IF(Declaration!$I$4="Japanese",Languages!F731,IF(Declaration!$I$4="Portugese",Languages!G731)))))))</f>
        <v>Hazelnuts</v>
      </c>
      <c r="I39" s="166" t="str">
        <f>IF(Declaration!$I$4="English",Languages!A815,IF(Declaration!$I$4="French",Languages!B815,IF(Declaration!$I$4="Spanish",Languages!C815,IF(Declaration!$I$4="German",Languages!D815,IF(Declaration!$I$4="Chinese",Languages!E815,IF(Declaration!$I$4="Japanese",Languages!F815,IF(Declaration!$I$4="Portugese",Languages!G815)))))))</f>
        <v>Photovoltaic Ingots</v>
      </c>
      <c r="J39" s="166"/>
      <c r="K39" s="166"/>
      <c r="L39" s="166"/>
      <c r="M39" s="166"/>
      <c r="N39" s="166"/>
      <c r="O39" s="166"/>
      <c r="P39" s="166"/>
      <c r="Q39" s="166"/>
      <c r="R39" s="166"/>
      <c r="S39" s="166"/>
      <c r="T39" s="166"/>
    </row>
    <row r="40" spans="1:20" ht="15.75" x14ac:dyDescent="0.25">
      <c r="A40" s="166" t="s">
        <v>5</v>
      </c>
      <c r="B40" s="165" t="s">
        <v>54</v>
      </c>
      <c r="C40" s="165"/>
      <c r="D40" s="165"/>
      <c r="E40" s="166"/>
      <c r="F40" s="166"/>
      <c r="G40" s="166"/>
      <c r="H40" s="166" t="str">
        <f>IF(Declaration!$I$4="English",Languages!A732,IF(Declaration!$I$4="French",Languages!B732,IF(Declaration!$I$4="Spanish",Languages!C732,IF(Declaration!$I$4="German",Languages!D732,IF(Declaration!$I$4="Chinese",Languages!E732,IF(Declaration!$I$4="Japanese",Languages!F732,IF(Declaration!$I$4="Portugese",Languages!G732)))))))</f>
        <v>Hogs</v>
      </c>
      <c r="I40" s="166" t="str">
        <f>IF(Declaration!$I$4="English",Languages!A816,IF(Declaration!$I$4="French",Languages!B816,IF(Declaration!$I$4="Spanish",Languages!C816,IF(Declaration!$I$4="German",Languages!D816,IF(Declaration!$I$4="Chinese",Languages!E816,IF(Declaration!$I$4="Japanese",Languages!F816,IF(Declaration!$I$4="Portugese",Languages!G816)))))))</f>
        <v>Photovoltaic Wafers</v>
      </c>
      <c r="J40" s="166"/>
      <c r="K40" s="166"/>
      <c r="L40" s="166"/>
      <c r="M40" s="166"/>
      <c r="N40" s="166"/>
      <c r="O40" s="166"/>
      <c r="P40" s="166"/>
      <c r="Q40" s="166"/>
      <c r="R40" s="166"/>
      <c r="S40" s="166"/>
      <c r="T40" s="166"/>
    </row>
    <row r="41" spans="1:20" ht="15.75" x14ac:dyDescent="0.25">
      <c r="A41" s="166" t="s">
        <v>5</v>
      </c>
      <c r="B41" s="165" t="s">
        <v>55</v>
      </c>
      <c r="C41" s="165"/>
      <c r="D41" s="165"/>
      <c r="E41" s="166"/>
      <c r="F41" s="166"/>
      <c r="G41" s="166"/>
      <c r="H41" s="166" t="str">
        <f>IF(Declaration!$I$4="English",Languages!A733,IF(Declaration!$I$4="French",Languages!B733,IF(Declaration!$I$4="Spanish",Languages!C733,IF(Declaration!$I$4="German",Languages!D733,IF(Declaration!$I$4="Chinese",Languages!E733,IF(Declaration!$I$4="Japanese",Languages!F733,IF(Declaration!$I$4="Portugese",Languages!G733)))))))</f>
        <v>Khat</v>
      </c>
      <c r="I41" s="166" t="str">
        <f>IF(Declaration!$I$4="English",Languages!A817,IF(Declaration!$I$4="French",Languages!B817,IF(Declaration!$I$4="Spanish",Languages!C817,IF(Declaration!$I$4="German",Languages!D817,IF(Declaration!$I$4="Chinese",Languages!E817,IF(Declaration!$I$4="Japanese",Languages!F817,IF(Declaration!$I$4="Portugese",Languages!G817)))))))</f>
        <v>Polysilicon</v>
      </c>
      <c r="J41" s="166"/>
      <c r="K41" s="166"/>
      <c r="L41" s="166"/>
      <c r="M41" s="166"/>
      <c r="N41" s="166"/>
      <c r="O41" s="166"/>
      <c r="P41" s="166"/>
      <c r="Q41" s="166"/>
      <c r="R41" s="166"/>
      <c r="S41" s="166"/>
      <c r="T41" s="166"/>
    </row>
    <row r="42" spans="1:20" ht="15.75" x14ac:dyDescent="0.25">
      <c r="A42" s="166" t="s">
        <v>5</v>
      </c>
      <c r="B42" s="165" t="s">
        <v>56</v>
      </c>
      <c r="C42" s="165"/>
      <c r="D42" s="165"/>
      <c r="E42" s="166"/>
      <c r="F42" s="166"/>
      <c r="G42" s="166"/>
      <c r="H42" s="166" t="str">
        <f>IF(Declaration!$I$4="English",Languages!A734,IF(Declaration!$I$4="French",Languages!B734,IF(Declaration!$I$4="Spanish",Languages!C734,IF(Declaration!$I$4="German",Languages!D734,IF(Declaration!$I$4="Chinese",Languages!E734,IF(Declaration!$I$4="Japanese",Languages!F734,IF(Declaration!$I$4="Portugese",Languages!G734)))))))</f>
        <v>Khat/Miraa (stimulant plant)</v>
      </c>
      <c r="I42" s="166" t="str">
        <f>IF(Declaration!$I$4="English",Languages!A818,IF(Declaration!$I$4="French",Languages!B818,IF(Declaration!$I$4="Spanish",Languages!C818,IF(Declaration!$I$4="German",Languages!D818,IF(Declaration!$I$4="Chinese",Languages!E818,IF(Declaration!$I$4="Japanese",Languages!F818,IF(Declaration!$I$4="Portugese",Languages!G818)))))))</f>
        <v>Polyvinyl Chloride (PVC)</v>
      </c>
      <c r="J42" s="166"/>
      <c r="K42" s="166"/>
      <c r="L42" s="166"/>
      <c r="M42" s="166"/>
      <c r="N42" s="166"/>
      <c r="O42" s="166"/>
      <c r="P42" s="166"/>
      <c r="Q42" s="166"/>
      <c r="R42" s="166"/>
      <c r="S42" s="166"/>
      <c r="T42" s="166"/>
    </row>
    <row r="43" spans="1:20" ht="15.75" x14ac:dyDescent="0.25">
      <c r="A43" s="166" t="s">
        <v>5</v>
      </c>
      <c r="B43" s="165" t="s">
        <v>57</v>
      </c>
      <c r="C43" s="165"/>
      <c r="D43" s="165"/>
      <c r="E43" s="166"/>
      <c r="F43" s="166"/>
      <c r="G43" s="166"/>
      <c r="H43" s="166" t="str">
        <f>IF(Declaration!$I$4="English",Languages!A735,IF(Declaration!$I$4="French",Languages!B735,IF(Declaration!$I$4="Spanish",Languages!C735,IF(Declaration!$I$4="German",Languages!D735,IF(Declaration!$I$4="Chinese",Languages!E735,IF(Declaration!$I$4="Japanese",Languages!F735,IF(Declaration!$I$4="Portugese",Languages!G735)))))))</f>
        <v>Lettuce</v>
      </c>
      <c r="I43" s="166" t="str">
        <f>IF(Declaration!$I$4="English",Languages!A819,IF(Declaration!$I$4="French",Languages!B819,IF(Declaration!$I$4="Spanish",Languages!C819,IF(Declaration!$I$4="German",Languages!D819,IF(Declaration!$I$4="Chinese",Languages!E819,IF(Declaration!$I$4="Japanese",Languages!F819,IF(Declaration!$I$4="Portugese",Languages!G819)))))))</f>
        <v>Pyrotechnics</v>
      </c>
      <c r="J43" s="166"/>
      <c r="K43" s="166"/>
      <c r="L43" s="166"/>
      <c r="M43" s="166"/>
      <c r="N43" s="166"/>
      <c r="O43" s="166"/>
      <c r="P43" s="166"/>
      <c r="Q43" s="166"/>
      <c r="R43" s="166"/>
      <c r="S43" s="166"/>
      <c r="T43" s="166"/>
    </row>
    <row r="44" spans="1:20" ht="15.75" x14ac:dyDescent="0.25">
      <c r="A44" s="166" t="s">
        <v>5</v>
      </c>
      <c r="B44" s="165" t="s">
        <v>58</v>
      </c>
      <c r="C44" s="165"/>
      <c r="D44" s="165"/>
      <c r="E44" s="166"/>
      <c r="F44" s="166"/>
      <c r="G44" s="166"/>
      <c r="H44" s="166" t="str">
        <f>IF(Declaration!$I$4="English",Languages!A736,IF(Declaration!$I$4="French",Languages!B736,IF(Declaration!$I$4="Spanish",Languages!C736,IF(Declaration!$I$4="German",Languages!D736,IF(Declaration!$I$4="Chinese",Languages!E736,IF(Declaration!$I$4="Japanese",Languages!F736,IF(Declaration!$I$4="Portugese",Languages!G736)))))))</f>
        <v>Lobsters</v>
      </c>
      <c r="I44" s="166" t="str">
        <f>IF(Declaration!$I$4="English",Languages!A820,IF(Declaration!$I$4="French",Languages!B820,IF(Declaration!$I$4="Spanish",Languages!C820,IF(Declaration!$I$4="German",Languages!D820,IF(Declaration!$I$4="Chinese",Languages!E820,IF(Declaration!$I$4="Japanese",Languages!F820,IF(Declaration!$I$4="Portugese",Languages!G820)))))))</f>
        <v>Rubber Gloves</v>
      </c>
      <c r="J44" s="166"/>
      <c r="K44" s="166"/>
      <c r="L44" s="166"/>
      <c r="M44" s="166"/>
      <c r="N44" s="166"/>
      <c r="O44" s="166"/>
      <c r="P44" s="166"/>
      <c r="Q44" s="166"/>
      <c r="R44" s="166"/>
      <c r="S44" s="166"/>
      <c r="T44" s="166"/>
    </row>
    <row r="45" spans="1:20" ht="15.75" x14ac:dyDescent="0.25">
      <c r="A45" s="166" t="s">
        <v>5</v>
      </c>
      <c r="B45" s="165" t="s">
        <v>59</v>
      </c>
      <c r="C45" s="165"/>
      <c r="D45" s="165"/>
      <c r="E45" s="166"/>
      <c r="F45" s="166"/>
      <c r="G45" s="166"/>
      <c r="H45" s="166" t="str">
        <f>IF(Declaration!$I$4="English",Languages!A737,IF(Declaration!$I$4="French",Languages!B737,IF(Declaration!$I$4="Spanish",Languages!C737,IF(Declaration!$I$4="German",Languages!D737,IF(Declaration!$I$4="Chinese",Languages!E737,IF(Declaration!$I$4="Japanese",Languages!F737,IF(Declaration!$I$4="Portugese",Languages!G737)))))))</f>
        <v>Manioc/Cassava</v>
      </c>
      <c r="I45" s="166" t="str">
        <f>IF(Declaration!$I$4="English",Languages!A821,IF(Declaration!$I$4="French",Languages!B821,IF(Declaration!$I$4="Spanish",Languages!C821,IF(Declaration!$I$4="German",Languages!D821,IF(Declaration!$I$4="Chinese",Languages!E821,IF(Declaration!$I$4="Japanese",Languages!F821,IF(Declaration!$I$4="Portugese",Languages!G821)))))))</f>
        <v>Silk Fabric</v>
      </c>
      <c r="J45" s="166"/>
      <c r="K45" s="166"/>
      <c r="L45" s="166"/>
      <c r="M45" s="166"/>
      <c r="N45" s="166"/>
      <c r="O45" s="166"/>
      <c r="P45" s="166"/>
      <c r="Q45" s="166"/>
      <c r="R45" s="166"/>
      <c r="S45" s="166"/>
      <c r="T45" s="166"/>
    </row>
    <row r="46" spans="1:20" ht="15.75" x14ac:dyDescent="0.25">
      <c r="A46" s="166" t="s">
        <v>5</v>
      </c>
      <c r="B46" s="165" t="s">
        <v>60</v>
      </c>
      <c r="C46" s="165"/>
      <c r="D46" s="165"/>
      <c r="E46" s="166"/>
      <c r="F46" s="166"/>
      <c r="G46" s="166"/>
      <c r="H46" s="166" t="str">
        <f>IF(Declaration!$I$4="English",Languages!A738,IF(Declaration!$I$4="French",Languages!B738,IF(Declaration!$I$4="Spanish",Languages!C738,IF(Declaration!$I$4="German",Languages!D738,IF(Declaration!$I$4="Chinese",Languages!E738,IF(Declaration!$I$4="Japanese",Languages!F738,IF(Declaration!$I$4="Portugese",Languages!G738)))))))</f>
        <v>Melons</v>
      </c>
      <c r="I46" s="166" t="str">
        <f>IF(Declaration!$I$4="English",Languages!A822,IF(Declaration!$I$4="French",Languages!B822,IF(Declaration!$I$4="Spanish",Languages!C822,IF(Declaration!$I$4="German",Languages!D822,IF(Declaration!$I$4="Chinese",Languages!E822,IF(Declaration!$I$4="Japanese",Languages!F822,IF(Declaration!$I$4="Portugese",Languages!G822)))))))</f>
        <v>Silk Thread</v>
      </c>
      <c r="J46" s="166"/>
      <c r="K46" s="166"/>
      <c r="L46" s="166"/>
      <c r="M46" s="166"/>
      <c r="N46" s="166"/>
      <c r="O46" s="166"/>
      <c r="P46" s="166"/>
      <c r="Q46" s="166"/>
      <c r="R46" s="166"/>
      <c r="S46" s="166"/>
      <c r="T46" s="166"/>
    </row>
    <row r="47" spans="1:20" ht="15.75" x14ac:dyDescent="0.25">
      <c r="A47" s="166" t="s">
        <v>5</v>
      </c>
      <c r="B47" s="165" t="s">
        <v>61</v>
      </c>
      <c r="C47" s="165"/>
      <c r="D47" s="165"/>
      <c r="E47" s="166"/>
      <c r="F47" s="166"/>
      <c r="G47" s="166"/>
      <c r="H47" s="166" t="str">
        <f>IF(Declaration!$I$4="English",Languages!A739,IF(Declaration!$I$4="French",Languages!B739,IF(Declaration!$I$4="Spanish",Languages!C739,IF(Declaration!$I$4="German",Languages!D739,IF(Declaration!$I$4="Chinese",Languages!E739,IF(Declaration!$I$4="Japanese",Languages!F739,IF(Declaration!$I$4="Portugese",Languages!G739)))))))</f>
        <v>Nile Perch (fish)</v>
      </c>
      <c r="I47" s="166" t="str">
        <f>IF(Declaration!$I$4="English",Languages!A823,IF(Declaration!$I$4="French",Languages!B823,IF(Declaration!$I$4="Spanish",Languages!C823,IF(Declaration!$I$4="German",Languages!D823,IF(Declaration!$I$4="Chinese",Languages!E823,IF(Declaration!$I$4="Japanese",Languages!F823,IF(Declaration!$I$4="Portugese",Languages!G823)))))))</f>
        <v>Soap</v>
      </c>
      <c r="J47" s="166"/>
      <c r="K47" s="166"/>
      <c r="L47" s="166"/>
      <c r="M47" s="166"/>
      <c r="N47" s="166"/>
      <c r="O47" s="166"/>
      <c r="P47" s="166"/>
      <c r="Q47" s="166"/>
      <c r="R47" s="166"/>
      <c r="S47" s="166"/>
      <c r="T47" s="166"/>
    </row>
    <row r="48" spans="1:20" ht="15.75" x14ac:dyDescent="0.25">
      <c r="A48" s="166" t="s">
        <v>5</v>
      </c>
      <c r="B48" s="165" t="s">
        <v>62</v>
      </c>
      <c r="C48" s="165"/>
      <c r="D48" s="165"/>
      <c r="E48" s="166"/>
      <c r="F48" s="166"/>
      <c r="G48" s="166"/>
      <c r="H48" s="166" t="str">
        <f>IF(Declaration!$I$4="English",Languages!A740,IF(Declaration!$I$4="French",Languages!B740,IF(Declaration!$I$4="Spanish",Languages!C740,IF(Declaration!$I$4="German",Languages!D740,IF(Declaration!$I$4="Chinese",Languages!E740,IF(Declaration!$I$4="Japanese",Languages!F740,IF(Declaration!$I$4="Portugese",Languages!G740)))))))</f>
        <v>Oleochemicals</v>
      </c>
      <c r="I48" s="166" t="str">
        <f>IF(Declaration!$I$4="English",Languages!A824,IF(Declaration!$I$4="French",Languages!B824,IF(Declaration!$I$4="Spanish",Languages!C824,IF(Declaration!$I$4="German",Languages!D824,IF(Declaration!$I$4="Chinese",Languages!E824,IF(Declaration!$I$4="Japanese",Languages!F824,IF(Declaration!$I$4="Portugese",Languages!G824)))))))</f>
        <v>Soccer Balls</v>
      </c>
      <c r="J48" s="166"/>
      <c r="K48" s="166"/>
      <c r="L48" s="166"/>
      <c r="M48" s="166"/>
      <c r="N48" s="166"/>
      <c r="O48" s="166"/>
      <c r="P48" s="166"/>
      <c r="Q48" s="166"/>
      <c r="R48" s="166"/>
      <c r="S48" s="166"/>
      <c r="T48" s="166"/>
    </row>
    <row r="49" spans="1:20" ht="15.75" x14ac:dyDescent="0.25">
      <c r="A49" s="166" t="s">
        <v>5</v>
      </c>
      <c r="B49" s="165" t="s">
        <v>63</v>
      </c>
      <c r="C49" s="166"/>
      <c r="D49" s="166"/>
      <c r="E49" s="166"/>
      <c r="F49" s="166"/>
      <c r="G49" s="166"/>
      <c r="H49" s="166" t="str">
        <f>IF(Declaration!$I$4="English",Languages!A741,IF(Declaration!$I$4="French",Languages!B741,IF(Declaration!$I$4="Spanish",Languages!C741,IF(Declaration!$I$4="German",Languages!D741,IF(Declaration!$I$4="Chinese",Languages!E741,IF(Declaration!$I$4="Japanese",Languages!F741,IF(Declaration!$I$4="Portugese",Languages!G741)))))))</f>
        <v>Olives</v>
      </c>
      <c r="I49" s="166" t="str">
        <f>IF(Declaration!$I$4="English",Languages!A825,IF(Declaration!$I$4="French",Languages!B825,IF(Declaration!$I$4="Spanish",Languages!C825,IF(Declaration!$I$4="German",Languages!D825,IF(Declaration!$I$4="Chinese",Languages!E825,IF(Declaration!$I$4="Japanese",Languages!F825,IF(Declaration!$I$4="Portugese",Languages!G825)))))))</f>
        <v>Solar Cells</v>
      </c>
      <c r="J49" s="166"/>
      <c r="K49" s="166"/>
      <c r="L49" s="166"/>
      <c r="M49" s="166"/>
      <c r="N49" s="166"/>
      <c r="O49" s="166"/>
      <c r="P49" s="166"/>
      <c r="Q49" s="166"/>
      <c r="R49" s="166"/>
      <c r="S49" s="166"/>
      <c r="T49" s="166"/>
    </row>
    <row r="50" spans="1:20" ht="15.75" x14ac:dyDescent="0.25">
      <c r="A50" s="166" t="s">
        <v>5</v>
      </c>
      <c r="B50" s="165" t="s">
        <v>64</v>
      </c>
      <c r="C50" s="166"/>
      <c r="D50" s="166"/>
      <c r="E50" s="166"/>
      <c r="F50" s="166"/>
      <c r="G50" s="166"/>
      <c r="H50" s="166" t="str">
        <f>IF(Declaration!$I$4="English",Languages!A742,IF(Declaration!$I$4="French",Languages!B742,IF(Declaration!$I$4="Spanish",Languages!C742,IF(Declaration!$I$4="German",Languages!D742,IF(Declaration!$I$4="Chinese",Languages!E742,IF(Declaration!$I$4="Japanese",Languages!F742,IF(Declaration!$I$4="Portugese",Languages!G742)))))))</f>
        <v>Onions</v>
      </c>
      <c r="I50" s="166" t="str">
        <f>IF(Declaration!$I$4="English",Languages!A826,IF(Declaration!$I$4="French",Languages!B826,IF(Declaration!$I$4="Spanish",Languages!C826,IF(Declaration!$I$4="German",Languages!D826,IF(Declaration!$I$4="Chinese",Languages!E826,IF(Declaration!$I$4="Japanese",Languages!F826,IF(Declaration!$I$4="Portugese",Languages!G826)))))))</f>
        <v>Solar Modules</v>
      </c>
      <c r="J50" s="166"/>
      <c r="K50" s="166"/>
      <c r="L50" s="166"/>
      <c r="M50" s="166"/>
      <c r="N50" s="166"/>
      <c r="O50" s="166"/>
      <c r="P50" s="166"/>
      <c r="Q50" s="166"/>
      <c r="R50" s="166"/>
      <c r="S50" s="166"/>
      <c r="T50" s="166"/>
    </row>
    <row r="51" spans="1:20" ht="15.75" x14ac:dyDescent="0.25">
      <c r="A51" s="166" t="s">
        <v>5</v>
      </c>
      <c r="B51" s="165" t="s">
        <v>65</v>
      </c>
      <c r="C51" s="166"/>
      <c r="D51" s="166"/>
      <c r="E51" s="166"/>
      <c r="F51" s="166"/>
      <c r="G51" s="166"/>
      <c r="H51" s="166" t="str">
        <f>IF(Declaration!$I$4="English",Languages!A743,IF(Declaration!$I$4="French",Languages!B743,IF(Declaration!$I$4="Spanish",Languages!C743,IF(Declaration!$I$4="German",Languages!D743,IF(Declaration!$I$4="Chinese",Languages!E743,IF(Declaration!$I$4="Japanese",Languages!F743,IF(Declaration!$I$4="Portugese",Languages!G743)))))))</f>
        <v>Palm Fruit</v>
      </c>
      <c r="I51" s="166" t="str">
        <f>IF(Declaration!$I$4="English",Languages!A827,IF(Declaration!$I$4="French",Languages!B827,IF(Declaration!$I$4="Spanish",Languages!C827,IF(Declaration!$I$4="German",Languages!D827,IF(Declaration!$I$4="Chinese",Languages!E827,IF(Declaration!$I$4="Japanese",Languages!F827,IF(Declaration!$I$4="Portugese",Languages!G827)))))))</f>
        <v>Steel</v>
      </c>
      <c r="J51" s="166"/>
      <c r="K51" s="166"/>
      <c r="L51" s="166"/>
      <c r="M51" s="166"/>
      <c r="N51" s="166"/>
      <c r="O51" s="166"/>
      <c r="P51" s="166"/>
      <c r="Q51" s="166"/>
      <c r="R51" s="166"/>
      <c r="S51" s="166"/>
      <c r="T51" s="166"/>
    </row>
    <row r="52" spans="1:20" ht="15.75" x14ac:dyDescent="0.25">
      <c r="A52" s="166" t="s">
        <v>5</v>
      </c>
      <c r="B52" s="165" t="s">
        <v>66</v>
      </c>
      <c r="C52" s="166"/>
      <c r="D52" s="166"/>
      <c r="E52" s="166"/>
      <c r="F52" s="166"/>
      <c r="G52" s="166"/>
      <c r="H52" s="166" t="str">
        <f>IF(Declaration!$I$4="English",Languages!A744,IF(Declaration!$I$4="French",Languages!B744,IF(Declaration!$I$4="Spanish",Languages!C744,IF(Declaration!$I$4="German",Languages!D744,IF(Declaration!$I$4="Chinese",Languages!E744,IF(Declaration!$I$4="Japanese",Languages!F744,IF(Declaration!$I$4="Portugese",Languages!G744)))))))</f>
        <v>Palm Thatch</v>
      </c>
      <c r="I52" s="166" t="str">
        <f>IF(Declaration!$I$4="English",Languages!A828,IF(Declaration!$I$4="French",Languages!B828,IF(Declaration!$I$4="Spanish",Languages!C828,IF(Declaration!$I$4="German",Languages!D828,IF(Declaration!$I$4="Chinese",Languages!E828,IF(Declaration!$I$4="Japanese",Languages!F828,IF(Declaration!$I$4="Portugese",Languages!G828)))))))</f>
        <v>Surgical Instruments</v>
      </c>
      <c r="J52" s="166"/>
      <c r="K52" s="166"/>
      <c r="L52" s="166"/>
      <c r="M52" s="166"/>
      <c r="N52" s="166"/>
      <c r="O52" s="166"/>
      <c r="P52" s="166"/>
      <c r="Q52" s="166"/>
      <c r="R52" s="166"/>
      <c r="S52" s="166"/>
      <c r="T52" s="166"/>
    </row>
    <row r="53" spans="1:20" ht="15.75" x14ac:dyDescent="0.25">
      <c r="A53" s="166" t="s">
        <v>5</v>
      </c>
      <c r="B53" s="165" t="s">
        <v>67</v>
      </c>
      <c r="C53" s="166"/>
      <c r="D53" s="166"/>
      <c r="E53" s="166"/>
      <c r="F53" s="166"/>
      <c r="G53" s="166"/>
      <c r="H53" s="166" t="str">
        <f>IF(Declaration!$I$4="English",Languages!A745,IF(Declaration!$I$4="French",Languages!B745,IF(Declaration!$I$4="Spanish",Languages!C745,IF(Declaration!$I$4="German",Languages!D745,IF(Declaration!$I$4="Chinese",Languages!E745,IF(Declaration!$I$4="Japanese",Languages!F745,IF(Declaration!$I$4="Portugese",Languages!G745)))))))</f>
        <v>Peanuts</v>
      </c>
      <c r="I53" s="166" t="str">
        <f>IF(Declaration!$I$4="English",Languages!A829,IF(Declaration!$I$4="French",Languages!B829,IF(Declaration!$I$4="Spanish",Languages!C829,IF(Declaration!$I$4="German",Languages!D829,IF(Declaration!$I$4="Chinese",Languages!E829,IF(Declaration!$I$4="Japanese",Languages!F829,IF(Declaration!$I$4="Portugese",Languages!G829)))))))</f>
        <v>Textiles</v>
      </c>
      <c r="J53" s="166"/>
      <c r="K53" s="166"/>
      <c r="L53" s="166"/>
      <c r="M53" s="166"/>
      <c r="N53" s="166"/>
      <c r="O53" s="166"/>
      <c r="P53" s="166"/>
      <c r="Q53" s="166"/>
      <c r="R53" s="166"/>
      <c r="S53" s="166"/>
      <c r="T53" s="166"/>
    </row>
    <row r="54" spans="1:20" ht="15.75" x14ac:dyDescent="0.25">
      <c r="A54" s="166" t="s">
        <v>5</v>
      </c>
      <c r="B54" s="165" t="s">
        <v>68</v>
      </c>
      <c r="C54" s="166"/>
      <c r="D54" s="166"/>
      <c r="E54" s="166"/>
      <c r="F54" s="166"/>
      <c r="G54" s="166"/>
      <c r="H54" s="166" t="str">
        <f>IF(Declaration!$I$4="English",Languages!A746,IF(Declaration!$I$4="French",Languages!B746,IF(Declaration!$I$4="Spanish",Languages!C746,IF(Declaration!$I$4="German",Languages!D746,IF(Declaration!$I$4="Chinese",Languages!E746,IF(Declaration!$I$4="Japanese",Languages!F746,IF(Declaration!$I$4="Portugese",Languages!G746)))))))</f>
        <v>Pepper</v>
      </c>
      <c r="I54" s="166" t="str">
        <f>IF(Declaration!$I$4="English",Languages!A830,IF(Declaration!$I$4="French",Languages!B830,IF(Declaration!$I$4="Spanish",Languages!C830,IF(Declaration!$I$4="German",Languages!D830,IF(Declaration!$I$4="Chinese",Languages!E830,IF(Declaration!$I$4="Japanese",Languages!F830,IF(Declaration!$I$4="Portugese",Languages!G830)))))))</f>
        <v>Textiles (hand-woven)</v>
      </c>
      <c r="J54" s="166"/>
      <c r="K54" s="166"/>
      <c r="L54" s="166"/>
      <c r="M54" s="166"/>
      <c r="N54" s="166"/>
      <c r="O54" s="166"/>
      <c r="P54" s="166"/>
      <c r="Q54" s="166"/>
      <c r="R54" s="166"/>
      <c r="S54" s="166"/>
      <c r="T54" s="166"/>
    </row>
    <row r="55" spans="1:20" ht="15.75" x14ac:dyDescent="0.25">
      <c r="A55" s="166" t="s">
        <v>5</v>
      </c>
      <c r="B55" s="165" t="s">
        <v>69</v>
      </c>
      <c r="C55" s="166"/>
      <c r="D55" s="166"/>
      <c r="E55" s="166"/>
      <c r="F55" s="166"/>
      <c r="G55" s="166"/>
      <c r="H55" s="166" t="str">
        <f>IF(Declaration!$I$4="English",Languages!A747,IF(Declaration!$I$4="French",Languages!B747,IF(Declaration!$I$4="Spanish",Languages!C747,IF(Declaration!$I$4="German",Languages!D747,IF(Declaration!$I$4="Chinese",Languages!E747,IF(Declaration!$I$4="Japanese",Languages!F747,IF(Declaration!$I$4="Portugese",Languages!G747)))))))</f>
        <v>Peppers</v>
      </c>
      <c r="I55" s="166" t="str">
        <f>IF(Declaration!$I$4="English",Languages!A831,IF(Declaration!$I$4="French",Languages!B831,IF(Declaration!$I$4="Spanish",Languages!C831,IF(Declaration!$I$4="German",Languages!D831,IF(Declaration!$I$4="Chinese",Languages!E831,IF(Declaration!$I$4="Japanese",Languages!F831,IF(Declaration!$I$4="Portugese",Languages!G831)))))))</f>
        <v>Textiles (jute)</v>
      </c>
      <c r="J55" s="166"/>
      <c r="K55" s="166"/>
      <c r="L55" s="166"/>
      <c r="M55" s="166"/>
      <c r="N55" s="166"/>
      <c r="O55" s="166"/>
      <c r="P55" s="166"/>
      <c r="Q55" s="166"/>
      <c r="R55" s="166"/>
      <c r="S55" s="166"/>
      <c r="T55" s="166"/>
    </row>
    <row r="56" spans="1:20" ht="15.75" x14ac:dyDescent="0.25">
      <c r="A56" s="166" t="s">
        <v>5</v>
      </c>
      <c r="B56" s="165" t="s">
        <v>70</v>
      </c>
      <c r="C56" s="166"/>
      <c r="D56" s="166"/>
      <c r="E56" s="166"/>
      <c r="F56" s="166"/>
      <c r="G56" s="166"/>
      <c r="H56" s="166" t="str">
        <f>IF(Declaration!$I$4="English",Languages!A748,IF(Declaration!$I$4="French",Languages!B748,IF(Declaration!$I$4="Spanish",Languages!C748,IF(Declaration!$I$4="German",Languages!D748,IF(Declaration!$I$4="Chinese",Languages!E748,IF(Declaration!$I$4="Japanese",Languages!F748,IF(Declaration!$I$4="Portugese",Languages!G748)))))))</f>
        <v>Pineapples</v>
      </c>
      <c r="I56" s="166" t="str">
        <f>IF(Declaration!$I$4="English",Languages!A833,IF(Declaration!$I$4="French",Languages!B833,IF(Declaration!$I$4="Spanish",Languages!C833,IF(Declaration!$I$4="German",Languages!D833,IF(Declaration!$I$4="Chinese",Languages!E833,IF(Declaration!$I$4="Japanese",Languages!F833,IF(Declaration!$I$4="Portugese",Languages!G833)))))))</f>
        <v>Thread/Yarn</v>
      </c>
      <c r="J56" s="166"/>
      <c r="K56" s="166"/>
      <c r="L56" s="166"/>
      <c r="M56" s="166"/>
      <c r="N56" s="166"/>
      <c r="O56" s="166"/>
      <c r="P56" s="166"/>
      <c r="Q56" s="166"/>
      <c r="R56" s="166"/>
      <c r="S56" s="166"/>
      <c r="T56" s="166"/>
    </row>
    <row r="57" spans="1:20" ht="15.75" x14ac:dyDescent="0.25">
      <c r="A57" s="166" t="s">
        <v>5</v>
      </c>
      <c r="B57" s="165" t="s">
        <v>71</v>
      </c>
      <c r="C57" s="166"/>
      <c r="D57" s="166"/>
      <c r="E57" s="166"/>
      <c r="F57" s="166"/>
      <c r="G57" s="166"/>
      <c r="H57" s="166" t="str">
        <f>IF(Declaration!$I$4="English",Languages!A749,IF(Declaration!$I$4="French",Languages!B749,IF(Declaration!$I$4="Spanish",Languages!C749,IF(Declaration!$I$4="German",Languages!D749,IF(Declaration!$I$4="Chinese",Languages!E749,IF(Declaration!$I$4="Japanese",Languages!F749,IF(Declaration!$I$4="Portugese",Languages!G749)))))))</f>
        <v>Poppies</v>
      </c>
      <c r="I57" s="166" t="str">
        <f>IF(Declaration!$I$4="English",Languages!A832,IF(Declaration!$I$4="French",Languages!B832,IF(Declaration!$I$4="Spanish",Languages!C832,IF(Declaration!$I$4="German",Languages!D832,IF(Declaration!$I$4="Chinese",Languages!E832,IF(Declaration!$I$4="Japanese",Languages!F832,IF(Declaration!$I$4="Portugese",Languages!G832)))))))</f>
        <v>Tires</v>
      </c>
      <c r="J57" s="166"/>
      <c r="K57" s="166"/>
      <c r="L57" s="166"/>
      <c r="M57" s="166"/>
      <c r="N57" s="166"/>
      <c r="O57" s="166"/>
      <c r="P57" s="166"/>
      <c r="Q57" s="166"/>
      <c r="R57" s="166"/>
      <c r="S57" s="166"/>
      <c r="T57" s="166"/>
    </row>
    <row r="58" spans="1:20" ht="15.75" x14ac:dyDescent="0.25">
      <c r="A58" s="166" t="s">
        <v>5</v>
      </c>
      <c r="B58" s="165" t="s">
        <v>72</v>
      </c>
      <c r="C58" s="166"/>
      <c r="D58" s="166"/>
      <c r="E58" s="166"/>
      <c r="F58" s="166"/>
      <c r="G58" s="166"/>
      <c r="H58" s="166" t="str">
        <f>IF(Declaration!$I$4="English",Languages!A750,IF(Declaration!$I$4="French",Languages!B750,IF(Declaration!$I$4="Spanish",Languages!C750,IF(Declaration!$I$4="German",Languages!D750,IF(Declaration!$I$4="Chinese",Languages!E750,IF(Declaration!$I$4="Japanese",Languages!F750,IF(Declaration!$I$4="Portugese",Languages!G750)))))))</f>
        <v>Potatoes</v>
      </c>
      <c r="I58" s="166" t="str">
        <f>IF(Declaration!$I$4="English",Languages!A834,IF(Declaration!$I$4="French",Languages!B834,IF(Declaration!$I$4="Spanish",Languages!C834,IF(Declaration!$I$4="German",Languages!D834,IF(Declaration!$I$4="Chinese",Languages!E834,IF(Declaration!$I$4="Japanese",Languages!F834,IF(Declaration!$I$4="Portugese",Languages!G834)))))))</f>
        <v>Tomato Products</v>
      </c>
      <c r="J58" s="166"/>
      <c r="K58" s="166"/>
      <c r="L58" s="166"/>
      <c r="M58" s="166"/>
      <c r="N58" s="166"/>
      <c r="O58" s="166"/>
      <c r="P58" s="166"/>
      <c r="Q58" s="166"/>
      <c r="R58" s="166"/>
      <c r="S58" s="166"/>
      <c r="T58" s="166"/>
    </row>
    <row r="59" spans="1:20" ht="15.75" x14ac:dyDescent="0.25">
      <c r="A59" s="166" t="s">
        <v>5</v>
      </c>
      <c r="B59" s="165" t="s">
        <v>73</v>
      </c>
      <c r="C59" s="166"/>
      <c r="D59" s="166"/>
      <c r="E59" s="166"/>
      <c r="F59" s="166"/>
      <c r="G59" s="166"/>
      <c r="H59" s="166" t="str">
        <f>IF(Declaration!$I$4="English",Languages!A751,IF(Declaration!$I$4="French",Languages!B751,IF(Declaration!$I$4="Spanish",Languages!C751,IF(Declaration!$I$4="German",Languages!D751,IF(Declaration!$I$4="Chinese",Languages!E751,IF(Declaration!$I$4="Japanese",Languages!F751,IF(Declaration!$I$4="Portugese",Languages!G751)))))))</f>
        <v>Poultry</v>
      </c>
      <c r="I59" s="166" t="str">
        <f>IF(Declaration!$I$4="English",Languages!A835,IF(Declaration!$I$4="French",Languages!B835,IF(Declaration!$I$4="Spanish",Languages!C835,IF(Declaration!$I$4="German",Languages!D835,IF(Declaration!$I$4="Chinese",Languages!E835,IF(Declaration!$I$4="Japanese",Languages!F835,IF(Declaration!$I$4="Portugese",Languages!G835)))))))</f>
        <v>Toys</v>
      </c>
      <c r="J59" s="166"/>
      <c r="K59" s="166"/>
      <c r="L59" s="166"/>
      <c r="M59" s="166"/>
      <c r="N59" s="166"/>
      <c r="O59" s="166"/>
      <c r="P59" s="166"/>
      <c r="Q59" s="166"/>
      <c r="R59" s="166"/>
      <c r="S59" s="166"/>
      <c r="T59" s="166"/>
    </row>
    <row r="60" spans="1:20" ht="15.75" x14ac:dyDescent="0.25">
      <c r="A60" s="166" t="s">
        <v>5</v>
      </c>
      <c r="B60" s="165" t="s">
        <v>74</v>
      </c>
      <c r="C60" s="166"/>
      <c r="D60" s="166"/>
      <c r="E60" s="166"/>
      <c r="F60" s="166"/>
      <c r="G60" s="166"/>
      <c r="H60" s="166" t="str">
        <f>IF(Declaration!$I$4="English",Languages!A752,IF(Declaration!$I$4="French",Languages!B752,IF(Declaration!$I$4="Spanish",Languages!C752,IF(Declaration!$I$4="German",Languages!D752,IF(Declaration!$I$4="Chinese",Languages!E752,IF(Declaration!$I$4="Japanese",Languages!F752,IF(Declaration!$I$4="Portugese",Languages!G752)))))))</f>
        <v>Pulses (legumes)</v>
      </c>
      <c r="I60" s="166" t="str">
        <f>IF(Declaration!$I$4="English",Languages!A836,IF(Declaration!$I$4="French",Languages!B836,IF(Declaration!$I$4="Spanish",Languages!C836,IF(Declaration!$I$4="German",Languages!D836,IF(Declaration!$I$4="Chinese",Languages!E836,IF(Declaration!$I$4="Japanese",Languages!F836,IF(Declaration!$I$4="Portugese",Languages!G836)))))))</f>
        <v>Vinyl</v>
      </c>
      <c r="J60" s="166"/>
      <c r="K60" s="166"/>
      <c r="L60" s="166"/>
      <c r="M60" s="166"/>
      <c r="N60" s="166"/>
      <c r="O60" s="166"/>
      <c r="P60" s="166"/>
      <c r="Q60" s="166"/>
      <c r="R60" s="166"/>
      <c r="S60" s="166"/>
      <c r="T60" s="166"/>
    </row>
    <row r="61" spans="1:20" ht="15.75" x14ac:dyDescent="0.25">
      <c r="A61" s="166" t="s">
        <v>5</v>
      </c>
      <c r="B61" s="165" t="s">
        <v>75</v>
      </c>
      <c r="C61" s="166"/>
      <c r="D61" s="166"/>
      <c r="E61" s="166"/>
      <c r="F61" s="166"/>
      <c r="G61" s="166"/>
      <c r="H61" s="166" t="str">
        <f>IF(Declaration!$I$4="English",Languages!A753,IF(Declaration!$I$4="French",Languages!B753,IF(Declaration!$I$4="Spanish",Languages!C753,IF(Declaration!$I$4="German",Languages!D753,IF(Declaration!$I$4="Chinese",Languages!E753,IF(Declaration!$I$4="Japanese",Languages!F753,IF(Declaration!$I$4="Portugese",Languages!G753)))))))</f>
        <v>Red Dates</v>
      </c>
      <c r="I61" s="166"/>
      <c r="J61" s="166"/>
      <c r="K61" s="166"/>
      <c r="L61" s="166"/>
      <c r="M61" s="166"/>
      <c r="N61" s="166"/>
      <c r="O61" s="166"/>
      <c r="P61" s="166"/>
      <c r="Q61" s="166"/>
      <c r="R61" s="166"/>
      <c r="S61" s="166"/>
      <c r="T61" s="166"/>
    </row>
    <row r="62" spans="1:20" ht="15.75" x14ac:dyDescent="0.25">
      <c r="A62" s="166" t="s">
        <v>5</v>
      </c>
      <c r="B62" s="165" t="s">
        <v>76</v>
      </c>
      <c r="C62" s="166"/>
      <c r="D62" s="166"/>
      <c r="E62" s="166"/>
      <c r="F62" s="166"/>
      <c r="G62" s="166"/>
      <c r="H62" s="166" t="str">
        <f>IF(Declaration!$I$4="English",Languages!A754,IF(Declaration!$I$4="French",Languages!B754,IF(Declaration!$I$4="Spanish",Languages!C754,IF(Declaration!$I$4="German",Languages!D754,IF(Declaration!$I$4="Chinese",Languages!E754,IF(Declaration!$I$4="Japanese",Languages!F754,IF(Declaration!$I$4="Portugese",Languages!G754)))))))</f>
        <v>Refined Palm Kernel Oil</v>
      </c>
      <c r="I62" s="166"/>
      <c r="J62" s="166"/>
      <c r="K62" s="166"/>
      <c r="L62" s="166"/>
      <c r="M62" s="166"/>
      <c r="N62" s="166"/>
      <c r="O62" s="166"/>
      <c r="P62" s="166"/>
      <c r="Q62" s="166"/>
      <c r="R62" s="166"/>
      <c r="S62" s="166"/>
      <c r="T62" s="166"/>
    </row>
    <row r="63" spans="1:20" ht="15.75" x14ac:dyDescent="0.25">
      <c r="A63" s="166" t="s">
        <v>5</v>
      </c>
      <c r="B63" s="165" t="s">
        <v>77</v>
      </c>
      <c r="C63" s="166"/>
      <c r="D63" s="166"/>
      <c r="E63" s="166"/>
      <c r="F63" s="166"/>
      <c r="G63" s="166"/>
      <c r="H63" s="166" t="str">
        <f>IF(Declaration!$I$4="English",Languages!A755,IF(Declaration!$I$4="French",Languages!B755,IF(Declaration!$I$4="Spanish",Languages!C755,IF(Declaration!$I$4="German",Languages!D755,IF(Declaration!$I$4="Chinese",Languages!E755,IF(Declaration!$I$4="Japanese",Languages!F755,IF(Declaration!$I$4="Portugese",Languages!G755)))))))</f>
        <v>Refined Palm Oil</v>
      </c>
      <c r="I63" s="166"/>
      <c r="J63" s="166"/>
      <c r="K63" s="166"/>
      <c r="L63" s="166"/>
      <c r="M63" s="166"/>
      <c r="N63" s="166"/>
      <c r="O63" s="166"/>
      <c r="P63" s="166"/>
      <c r="Q63" s="166"/>
      <c r="R63" s="166"/>
      <c r="S63" s="166"/>
      <c r="T63" s="166"/>
    </row>
    <row r="64" spans="1:20" ht="15.75" x14ac:dyDescent="0.25">
      <c r="A64" s="166" t="s">
        <v>5</v>
      </c>
      <c r="B64" s="165" t="s">
        <v>78</v>
      </c>
      <c r="C64" s="166"/>
      <c r="D64" s="166"/>
      <c r="E64" s="166"/>
      <c r="F64" s="166"/>
      <c r="G64" s="166"/>
      <c r="H64" s="166" t="str">
        <f>IF(Declaration!$I$4="English",Languages!A756,IF(Declaration!$I$4="French",Languages!B756,IF(Declaration!$I$4="Spanish",Languages!C756,IF(Declaration!$I$4="German",Languages!D756,IF(Declaration!$I$4="Chinese",Languages!E756,IF(Declaration!$I$4="Japanese",Languages!F756,IF(Declaration!$I$4="Portugese",Languages!G756)))))))</f>
        <v>Rice</v>
      </c>
      <c r="I64" s="166"/>
      <c r="J64" s="166"/>
      <c r="K64" s="166"/>
      <c r="L64" s="166"/>
      <c r="M64" s="166"/>
      <c r="N64" s="166"/>
      <c r="O64" s="166"/>
      <c r="P64" s="166"/>
      <c r="Q64" s="166"/>
      <c r="R64" s="166"/>
      <c r="S64" s="166"/>
      <c r="T64" s="166"/>
    </row>
    <row r="65" spans="1:20" ht="15.75" x14ac:dyDescent="0.25">
      <c r="A65" s="166" t="s">
        <v>5</v>
      </c>
      <c r="B65" s="165" t="s">
        <v>79</v>
      </c>
      <c r="C65" s="166"/>
      <c r="D65" s="166"/>
      <c r="E65" s="166"/>
      <c r="F65" s="166"/>
      <c r="G65" s="166"/>
      <c r="H65" s="166" t="str">
        <f>IF(Declaration!$I$4="English",Languages!A757,IF(Declaration!$I$4="French",Languages!B757,IF(Declaration!$I$4="Spanish",Languages!C757,IF(Declaration!$I$4="German",Languages!D757,IF(Declaration!$I$4="Chinese",Languages!E757,IF(Declaration!$I$4="Japanese",Languages!F757,IF(Declaration!$I$4="Portugese",Languages!G757)))))))</f>
        <v>Rubber</v>
      </c>
      <c r="I65" s="166"/>
      <c r="J65" s="166"/>
      <c r="K65" s="166"/>
      <c r="L65" s="166"/>
      <c r="M65" s="166"/>
      <c r="N65" s="166"/>
      <c r="O65" s="166"/>
      <c r="P65" s="166"/>
      <c r="Q65" s="166"/>
      <c r="R65" s="166"/>
      <c r="S65" s="166"/>
      <c r="T65" s="166"/>
    </row>
    <row r="66" spans="1:20" ht="15.75" x14ac:dyDescent="0.25">
      <c r="A66" s="166" t="s">
        <v>5</v>
      </c>
      <c r="B66" s="165" t="s">
        <v>80</v>
      </c>
      <c r="C66" s="166"/>
      <c r="D66" s="166"/>
      <c r="E66" s="166"/>
      <c r="F66" s="166"/>
      <c r="G66" s="166"/>
      <c r="H66" s="166" t="str">
        <f>IF(Declaration!$I$4="English",Languages!A758,IF(Declaration!$I$4="French",Languages!B758,IF(Declaration!$I$4="Spanish",Languages!C758,IF(Declaration!$I$4="German",Languages!D758,IF(Declaration!$I$4="Chinese",Languages!E758,IF(Declaration!$I$4="Japanese",Languages!F758,IF(Declaration!$I$4="Portugese",Languages!G758)))))))</f>
        <v>Sesame</v>
      </c>
      <c r="I66" s="166"/>
      <c r="J66" s="166"/>
      <c r="K66" s="166"/>
      <c r="L66" s="166"/>
      <c r="M66" s="166"/>
      <c r="N66" s="166"/>
      <c r="O66" s="166"/>
      <c r="P66" s="166"/>
      <c r="Q66" s="166"/>
      <c r="R66" s="166"/>
      <c r="S66" s="166"/>
      <c r="T66" s="166"/>
    </row>
    <row r="67" spans="1:20" ht="15.75" x14ac:dyDescent="0.25">
      <c r="A67" s="166" t="s">
        <v>5</v>
      </c>
      <c r="B67" s="165" t="s">
        <v>81</v>
      </c>
      <c r="C67" s="166"/>
      <c r="D67" s="166"/>
      <c r="E67" s="166"/>
      <c r="F67" s="166"/>
      <c r="G67" s="166"/>
      <c r="H67" s="166" t="str">
        <f>IF(Declaration!$I$4="English",Languages!A759,IF(Declaration!$I$4="French",Languages!B759,IF(Declaration!$I$4="Spanish",Languages!C759,IF(Declaration!$I$4="German",Languages!D759,IF(Declaration!$I$4="Chinese",Languages!E759,IF(Declaration!$I$4="Japanese",Languages!F759,IF(Declaration!$I$4="Portugese",Languages!G759)))))))</f>
        <v>Sheep</v>
      </c>
      <c r="I67" s="166"/>
      <c r="J67" s="166"/>
      <c r="K67" s="166"/>
      <c r="L67" s="166"/>
      <c r="M67" s="166"/>
      <c r="N67" s="166"/>
      <c r="O67" s="166"/>
      <c r="P67" s="166"/>
      <c r="Q67" s="166"/>
      <c r="R67" s="166"/>
      <c r="S67" s="166"/>
      <c r="T67" s="166"/>
    </row>
    <row r="68" spans="1:20" ht="15.75" x14ac:dyDescent="0.25">
      <c r="A68" s="166" t="s">
        <v>5</v>
      </c>
      <c r="B68" s="165" t="s">
        <v>82</v>
      </c>
      <c r="C68" s="166"/>
      <c r="D68" s="166"/>
      <c r="E68" s="166"/>
      <c r="F68" s="166"/>
      <c r="G68" s="166"/>
      <c r="H68" s="166" t="str">
        <f>IF(Declaration!$I$4="English",Languages!A760,IF(Declaration!$I$4="French",Languages!B760,IF(Declaration!$I$4="Spanish",Languages!C760,IF(Declaration!$I$4="German",Languages!D760,IF(Declaration!$I$4="Chinese",Languages!E760,IF(Declaration!$I$4="Japanese",Languages!F760,IF(Declaration!$I$4="Portugese",Languages!G760)))))))</f>
        <v>Shellfish</v>
      </c>
      <c r="I68" s="166"/>
      <c r="J68" s="166"/>
      <c r="K68" s="166"/>
      <c r="L68" s="166"/>
      <c r="M68" s="166"/>
      <c r="N68" s="166"/>
      <c r="O68" s="166"/>
      <c r="P68" s="166"/>
      <c r="Q68" s="166"/>
      <c r="R68" s="166"/>
      <c r="S68" s="166"/>
      <c r="T68" s="166"/>
    </row>
    <row r="69" spans="1:20" ht="15.75" x14ac:dyDescent="0.25">
      <c r="A69" s="166" t="s">
        <v>5</v>
      </c>
      <c r="B69" s="165" t="s">
        <v>83</v>
      </c>
      <c r="C69" s="166"/>
      <c r="D69" s="166"/>
      <c r="E69" s="166"/>
      <c r="F69" s="166"/>
      <c r="G69" s="166"/>
      <c r="H69" s="166" t="str">
        <f>IF(Declaration!$I$4="English",Languages!A761,IF(Declaration!$I$4="French",Languages!B761,IF(Declaration!$I$4="Spanish",Languages!C761,IF(Declaration!$I$4="German",Languages!D761,IF(Declaration!$I$4="Chinese",Languages!E761,IF(Declaration!$I$4="Japanese",Languages!F761,IF(Declaration!$I$4="Portugese",Languages!G761)))))))</f>
        <v>Shrimp</v>
      </c>
      <c r="I69" s="166"/>
      <c r="J69" s="166"/>
      <c r="K69" s="166"/>
      <c r="L69" s="166"/>
      <c r="M69" s="166"/>
      <c r="N69" s="166"/>
      <c r="O69" s="166"/>
      <c r="P69" s="166"/>
      <c r="Q69" s="166"/>
      <c r="R69" s="166"/>
      <c r="S69" s="166"/>
      <c r="T69" s="166"/>
    </row>
    <row r="70" spans="1:20" ht="15.75" x14ac:dyDescent="0.25">
      <c r="A70" s="166" t="s">
        <v>5</v>
      </c>
      <c r="B70" s="165" t="s">
        <v>84</v>
      </c>
      <c r="C70" s="166"/>
      <c r="D70" s="166"/>
      <c r="E70" s="166"/>
      <c r="F70" s="166"/>
      <c r="G70" s="166"/>
      <c r="H70" s="166" t="str">
        <f>IF(Declaration!$I$4="English",Languages!A762,IF(Declaration!$I$4="French",Languages!B762,IF(Declaration!$I$4="Spanish",Languages!C762,IF(Declaration!$I$4="German",Languages!D762,IF(Declaration!$I$4="Chinese",Languages!E762,IF(Declaration!$I$4="Japanese",Languages!F762,IF(Declaration!$I$4="Portugese",Languages!G762)))))))</f>
        <v>Silk Cocoons</v>
      </c>
      <c r="I70" s="166"/>
      <c r="J70" s="166"/>
      <c r="K70" s="166"/>
      <c r="L70" s="166"/>
      <c r="M70" s="166"/>
      <c r="N70" s="166"/>
      <c r="O70" s="166"/>
      <c r="P70" s="166"/>
      <c r="Q70" s="166"/>
      <c r="R70" s="166"/>
      <c r="S70" s="166"/>
      <c r="T70" s="166"/>
    </row>
    <row r="71" spans="1:20" ht="15.75" x14ac:dyDescent="0.25">
      <c r="A71" s="166" t="s">
        <v>5</v>
      </c>
      <c r="B71" s="165" t="s">
        <v>85</v>
      </c>
      <c r="C71" s="166"/>
      <c r="D71" s="166"/>
      <c r="E71" s="166"/>
      <c r="F71" s="166"/>
      <c r="G71" s="166"/>
      <c r="H71" s="166" t="str">
        <f>IF(Declaration!$I$4="English",Languages!A763,IF(Declaration!$I$4="French",Languages!B763,IF(Declaration!$I$4="Spanish",Languages!C763,IF(Declaration!$I$4="German",Languages!D763,IF(Declaration!$I$4="Chinese",Languages!E763,IF(Declaration!$I$4="Japanese",Languages!F763,IF(Declaration!$I$4="Portugese",Languages!G763)))))))</f>
        <v>Sisal</v>
      </c>
      <c r="I71" s="166"/>
      <c r="J71" s="166"/>
      <c r="K71" s="166"/>
      <c r="L71" s="166"/>
      <c r="M71" s="166"/>
      <c r="N71" s="166"/>
      <c r="O71" s="166"/>
      <c r="P71" s="166"/>
      <c r="Q71" s="166"/>
      <c r="R71" s="166"/>
      <c r="S71" s="166"/>
      <c r="T71" s="166"/>
    </row>
    <row r="72" spans="1:20" ht="15.75" x14ac:dyDescent="0.25">
      <c r="A72" s="166" t="s">
        <v>5</v>
      </c>
      <c r="B72" s="165" t="s">
        <v>86</v>
      </c>
      <c r="C72" s="166"/>
      <c r="D72" s="166"/>
      <c r="E72" s="166"/>
      <c r="F72" s="166"/>
      <c r="G72" s="166"/>
      <c r="H72" s="166" t="str">
        <f>IF(Declaration!$I$4="English",Languages!A764,IF(Declaration!$I$4="French",Languages!B764,IF(Declaration!$I$4="Spanish",Languages!C764,IF(Declaration!$I$4="German",Languages!D764,IF(Declaration!$I$4="Chinese",Languages!E764,IF(Declaration!$I$4="Japanese",Languages!F764,IF(Declaration!$I$4="Portugese",Languages!G764)))))))</f>
        <v>Strawberries</v>
      </c>
      <c r="I72" s="166"/>
      <c r="J72" s="166"/>
      <c r="K72" s="166"/>
      <c r="L72" s="166"/>
      <c r="M72" s="166"/>
      <c r="N72" s="166"/>
      <c r="O72" s="166"/>
      <c r="P72" s="166"/>
      <c r="Q72" s="166"/>
      <c r="R72" s="166"/>
      <c r="S72" s="166"/>
      <c r="T72" s="166"/>
    </row>
    <row r="73" spans="1:20" ht="15.75" x14ac:dyDescent="0.25">
      <c r="A73" s="166" t="s">
        <v>5</v>
      </c>
      <c r="B73" s="165" t="s">
        <v>87</v>
      </c>
      <c r="C73" s="166"/>
      <c r="D73" s="166"/>
      <c r="E73" s="166"/>
      <c r="F73" s="166"/>
      <c r="G73" s="166"/>
      <c r="H73" s="166" t="str">
        <f>IF(Declaration!$I$4="English",Languages!A765,IF(Declaration!$I$4="French",Languages!B765,IF(Declaration!$I$4="Spanish",Languages!C765,IF(Declaration!$I$4="German",Languages!D765,IF(Declaration!$I$4="Chinese",Languages!E765,IF(Declaration!$I$4="Japanese",Languages!F765,IF(Declaration!$I$4="Portugese",Languages!G765)))))))</f>
        <v>Sugar Beets</v>
      </c>
      <c r="I73" s="166"/>
      <c r="J73" s="166"/>
      <c r="K73" s="166"/>
      <c r="L73" s="166"/>
      <c r="M73" s="166"/>
      <c r="N73" s="166"/>
      <c r="O73" s="166"/>
      <c r="P73" s="166"/>
      <c r="Q73" s="166"/>
      <c r="R73" s="166"/>
      <c r="S73" s="166"/>
      <c r="T73" s="166"/>
    </row>
    <row r="74" spans="1:20" ht="15.75" x14ac:dyDescent="0.25">
      <c r="A74" s="166" t="s">
        <v>5</v>
      </c>
      <c r="B74" s="165" t="s">
        <v>88</v>
      </c>
      <c r="C74" s="166"/>
      <c r="D74" s="166"/>
      <c r="E74" s="166"/>
      <c r="F74" s="166"/>
      <c r="G74" s="166"/>
      <c r="H74" s="166" t="str">
        <f>IF(Declaration!$I$4="English",Languages!A766,IF(Declaration!$I$4="French",Languages!B766,IF(Declaration!$I$4="Spanish",Languages!C766,IF(Declaration!$I$4="German",Languages!D766,IF(Declaration!$I$4="Chinese",Languages!E766,IF(Declaration!$I$4="Japanese",Languages!F766,IF(Declaration!$I$4="Portugese",Languages!G766)))))))</f>
        <v>Sugarcane</v>
      </c>
      <c r="I74" s="166"/>
      <c r="J74" s="166"/>
      <c r="K74" s="166"/>
      <c r="L74" s="166"/>
      <c r="M74" s="166"/>
      <c r="N74" s="166"/>
      <c r="O74" s="166"/>
      <c r="P74" s="166"/>
      <c r="Q74" s="166"/>
      <c r="R74" s="166"/>
      <c r="S74" s="166"/>
      <c r="T74" s="166"/>
    </row>
    <row r="75" spans="1:20" ht="15.75" x14ac:dyDescent="0.25">
      <c r="A75" s="166" t="s">
        <v>5</v>
      </c>
      <c r="B75" s="165" t="s">
        <v>89</v>
      </c>
      <c r="C75" s="166"/>
      <c r="D75" s="166"/>
      <c r="E75" s="166"/>
      <c r="F75" s="166"/>
      <c r="G75" s="166"/>
      <c r="H75" s="166" t="str">
        <f>IF(Declaration!$I$4="English",Languages!A767,IF(Declaration!$I$4="French",Languages!B767,IF(Declaration!$I$4="Spanish",Languages!C767,IF(Declaration!$I$4="German",Languages!D767,IF(Declaration!$I$4="Chinese",Languages!E767,IF(Declaration!$I$4="Japanese",Languages!F767,IF(Declaration!$I$4="Portugese",Languages!G767)))))))</f>
        <v>Sunflowers</v>
      </c>
      <c r="I75" s="166"/>
      <c r="J75" s="166"/>
      <c r="K75" s="166"/>
      <c r="L75" s="166"/>
      <c r="M75" s="166"/>
      <c r="N75" s="166"/>
      <c r="O75" s="166"/>
      <c r="P75" s="166"/>
      <c r="Q75" s="166"/>
      <c r="R75" s="166"/>
      <c r="S75" s="166"/>
      <c r="T75" s="166"/>
    </row>
    <row r="76" spans="1:20" ht="15.75" x14ac:dyDescent="0.25">
      <c r="A76" s="166" t="s">
        <v>5</v>
      </c>
      <c r="B76" s="165" t="s">
        <v>90</v>
      </c>
      <c r="C76" s="166"/>
      <c r="D76" s="166"/>
      <c r="E76" s="166"/>
      <c r="F76" s="166"/>
      <c r="G76" s="166"/>
      <c r="H76" s="166" t="str">
        <f>IF(Declaration!$I$4="English",Languages!A768,IF(Declaration!$I$4="French",Languages!B768,IF(Declaration!$I$4="Spanish",Languages!C768,IF(Declaration!$I$4="German",Languages!D768,IF(Declaration!$I$4="Chinese",Languages!E768,IF(Declaration!$I$4="Japanese",Languages!F768,IF(Declaration!$I$4="Portugese",Languages!G768)))))))</f>
        <v>Sweet Potatoes</v>
      </c>
      <c r="I76" s="166"/>
      <c r="J76" s="166"/>
      <c r="K76" s="166"/>
      <c r="L76" s="166"/>
      <c r="M76" s="166"/>
      <c r="N76" s="166"/>
      <c r="O76" s="166"/>
      <c r="P76" s="166"/>
      <c r="Q76" s="166"/>
      <c r="R76" s="166"/>
      <c r="S76" s="166"/>
      <c r="T76" s="166"/>
    </row>
    <row r="77" spans="1:20" ht="15.75" x14ac:dyDescent="0.25">
      <c r="A77" s="166" t="s">
        <v>5</v>
      </c>
      <c r="B77" s="165" t="s">
        <v>91</v>
      </c>
      <c r="C77" s="166"/>
      <c r="D77" s="166"/>
      <c r="E77" s="166"/>
      <c r="F77" s="166"/>
      <c r="G77" s="166"/>
      <c r="H77" s="166" t="str">
        <f>IF(Declaration!$I$4="English",Languages!A769,IF(Declaration!$I$4="French",Languages!B769,IF(Declaration!$I$4="Spanish",Languages!C769,IF(Declaration!$I$4="German",Languages!D769,IF(Declaration!$I$4="Chinese",Languages!E769,IF(Declaration!$I$4="Japanese",Languages!F769,IF(Declaration!$I$4="Portugese",Languages!G769)))))))</f>
        <v>Tea</v>
      </c>
      <c r="I77" s="166"/>
      <c r="J77" s="166"/>
      <c r="K77" s="166"/>
      <c r="L77" s="166"/>
      <c r="M77" s="166"/>
      <c r="N77" s="166"/>
      <c r="O77" s="166"/>
      <c r="P77" s="166"/>
      <c r="Q77" s="166"/>
      <c r="R77" s="166"/>
      <c r="S77" s="166"/>
      <c r="T77" s="166"/>
    </row>
    <row r="78" spans="1:20" ht="15.75" x14ac:dyDescent="0.25">
      <c r="A78" s="166" t="s">
        <v>5</v>
      </c>
      <c r="B78" s="165" t="s">
        <v>92</v>
      </c>
      <c r="C78" s="166"/>
      <c r="D78" s="166"/>
      <c r="E78" s="166"/>
      <c r="F78" s="166"/>
      <c r="G78" s="166"/>
      <c r="H78" s="166" t="str">
        <f>IF(Declaration!$I$4="English",Languages!A770,IF(Declaration!$I$4="French",Languages!B770,IF(Declaration!$I$4="Spanish",Languages!C770,IF(Declaration!$I$4="German",Languages!D770,IF(Declaration!$I$4="Chinese",Languages!E770,IF(Declaration!$I$4="Japanese",Languages!F770,IF(Declaration!$I$4="Portugese",Languages!G770)))))))</f>
        <v>Teak</v>
      </c>
      <c r="I78" s="166"/>
      <c r="J78" s="166"/>
      <c r="K78" s="166"/>
      <c r="L78" s="166"/>
      <c r="M78" s="166"/>
      <c r="N78" s="166"/>
      <c r="O78" s="166"/>
      <c r="P78" s="166"/>
      <c r="Q78" s="166"/>
      <c r="R78" s="166"/>
      <c r="S78" s="166"/>
      <c r="T78" s="166"/>
    </row>
    <row r="79" spans="1:20" ht="15.75" x14ac:dyDescent="0.25">
      <c r="A79" s="166" t="s">
        <v>4</v>
      </c>
      <c r="B79" s="165" t="s">
        <v>93</v>
      </c>
      <c r="C79" s="166"/>
      <c r="D79" s="166"/>
      <c r="E79" s="166"/>
      <c r="F79" s="166"/>
      <c r="G79" s="166"/>
      <c r="H79" s="166" t="str">
        <f>IF(Declaration!$I$4="English",Languages!A771,IF(Declaration!$I$4="French",Languages!B771,IF(Declaration!$I$4="Spanish",Languages!C771,IF(Declaration!$I$4="German",Languages!D771,IF(Declaration!$I$4="Chinese",Languages!E771,IF(Declaration!$I$4="Japanese",Languages!F771,IF(Declaration!$I$4="Portugese",Languages!G771)))))))</f>
        <v>Tilapia (fish)</v>
      </c>
      <c r="I79" s="166"/>
      <c r="J79" s="166"/>
      <c r="K79" s="166"/>
      <c r="L79" s="166"/>
      <c r="M79" s="166"/>
      <c r="N79" s="166"/>
      <c r="O79" s="166"/>
      <c r="P79" s="166"/>
      <c r="Q79" s="166"/>
      <c r="R79" s="166"/>
      <c r="S79" s="166"/>
      <c r="T79" s="166"/>
    </row>
    <row r="80" spans="1:20" ht="15.75" x14ac:dyDescent="0.25">
      <c r="A80" s="166" t="s">
        <v>4</v>
      </c>
      <c r="B80" s="165" t="s">
        <v>5270</v>
      </c>
      <c r="C80" s="166"/>
      <c r="D80" s="166"/>
      <c r="E80" s="166"/>
      <c r="F80" s="166"/>
      <c r="G80" s="166"/>
      <c r="H80" s="166" t="str">
        <f>IF(Declaration!$I$4="English",Languages!A772,IF(Declaration!$I$4="French",Languages!B772,IF(Declaration!$I$4="Spanish",Languages!C772,IF(Declaration!$I$4="German",Languages!D772,IF(Declaration!$I$4="Chinese",Languages!E772,IF(Declaration!$I$4="Japanese",Languages!F772,IF(Declaration!$I$4="Portugese",Languages!G772)))))))</f>
        <v>Timber</v>
      </c>
      <c r="I80" s="166"/>
      <c r="J80" s="166"/>
      <c r="K80" s="166"/>
      <c r="L80" s="166"/>
      <c r="M80" s="166"/>
      <c r="N80" s="166"/>
      <c r="O80" s="166"/>
      <c r="P80" s="166"/>
      <c r="Q80" s="166"/>
      <c r="R80" s="166"/>
      <c r="S80" s="166"/>
      <c r="T80" s="166"/>
    </row>
    <row r="81" spans="1:20" ht="15.75" x14ac:dyDescent="0.25">
      <c r="A81" s="166" t="s">
        <v>4</v>
      </c>
      <c r="B81" s="165" t="s">
        <v>94</v>
      </c>
      <c r="C81" s="166"/>
      <c r="D81" s="166"/>
      <c r="E81" s="166"/>
      <c r="F81" s="166"/>
      <c r="G81" s="166"/>
      <c r="H81" s="166" t="str">
        <f>IF(Declaration!$I$4="English",Languages!A773,IF(Declaration!$I$4="French",Languages!B773,IF(Declaration!$I$4="Spanish",Languages!C773,IF(Declaration!$I$4="German",Languages!D773,IF(Declaration!$I$4="Chinese",Languages!E773,IF(Declaration!$I$4="Japanese",Languages!F773,IF(Declaration!$I$4="Portugese",Languages!G773)))))))</f>
        <v>Tobacco</v>
      </c>
      <c r="I81" s="166"/>
      <c r="J81" s="166"/>
      <c r="K81" s="166"/>
      <c r="L81" s="166"/>
      <c r="M81" s="166"/>
      <c r="N81" s="166"/>
      <c r="O81" s="166"/>
      <c r="P81" s="166"/>
      <c r="Q81" s="166"/>
      <c r="R81" s="166"/>
      <c r="S81" s="166"/>
      <c r="T81" s="166"/>
    </row>
    <row r="82" spans="1:20" ht="15.75" x14ac:dyDescent="0.25">
      <c r="A82" s="166" t="s">
        <v>4</v>
      </c>
      <c r="B82" s="165" t="s">
        <v>95</v>
      </c>
      <c r="C82" s="166"/>
      <c r="D82" s="166"/>
      <c r="E82" s="166"/>
      <c r="F82" s="166"/>
      <c r="G82" s="166"/>
      <c r="H82" s="166" t="str">
        <f>IF(Declaration!$I$4="English",Languages!A774,IF(Declaration!$I$4="French",Languages!B774,IF(Declaration!$I$4="Spanish",Languages!C774,IF(Declaration!$I$4="German",Languages!D774,IF(Declaration!$I$4="Chinese",Languages!E774,IF(Declaration!$I$4="Japanese",Languages!F774,IF(Declaration!$I$4="Portugese",Languages!G774)))))))</f>
        <v>Tomatoes</v>
      </c>
      <c r="I82" s="166"/>
      <c r="J82" s="166"/>
      <c r="K82" s="166"/>
      <c r="L82" s="166"/>
      <c r="M82" s="166"/>
      <c r="N82" s="166"/>
      <c r="O82" s="166"/>
      <c r="P82" s="166"/>
      <c r="Q82" s="166"/>
      <c r="R82" s="166"/>
      <c r="S82" s="166"/>
      <c r="T82" s="166"/>
    </row>
    <row r="83" spans="1:20" ht="15.75" x14ac:dyDescent="0.25">
      <c r="A83" s="166" t="s">
        <v>4</v>
      </c>
      <c r="B83" s="165" t="s">
        <v>96</v>
      </c>
      <c r="C83" s="166"/>
      <c r="D83" s="166"/>
      <c r="E83" s="166"/>
      <c r="F83" s="166"/>
      <c r="G83" s="166"/>
      <c r="H83" s="166" t="str">
        <f>IF(Declaration!$I$4="English",Languages!A775,IF(Declaration!$I$4="French",Languages!B775,IF(Declaration!$I$4="Spanish",Languages!C775,IF(Declaration!$I$4="German",Languages!D775,IF(Declaration!$I$4="Chinese",Languages!E775,IF(Declaration!$I$4="Japanese",Languages!F775,IF(Declaration!$I$4="Portugese",Languages!G775)))))))</f>
        <v>Vanilla</v>
      </c>
      <c r="I83" s="166"/>
      <c r="J83" s="166"/>
      <c r="K83" s="166"/>
      <c r="L83" s="166"/>
      <c r="M83" s="166"/>
      <c r="N83" s="166"/>
      <c r="O83" s="166"/>
      <c r="P83" s="166"/>
      <c r="Q83" s="166"/>
      <c r="R83" s="166"/>
      <c r="S83" s="166"/>
      <c r="T83" s="166"/>
    </row>
    <row r="84" spans="1:20" ht="15.75" x14ac:dyDescent="0.25">
      <c r="A84" s="166" t="s">
        <v>4</v>
      </c>
      <c r="B84" s="165" t="s">
        <v>97</v>
      </c>
      <c r="C84" s="166"/>
      <c r="D84" s="166"/>
      <c r="E84" s="166"/>
      <c r="F84" s="166"/>
      <c r="G84" s="166"/>
      <c r="H84" s="166" t="str">
        <f>IF(Declaration!$I$4="English",Languages!A776,IF(Declaration!$I$4="French",Languages!B776,IF(Declaration!$I$4="Spanish",Languages!C776,IF(Declaration!$I$4="German",Languages!D776,IF(Declaration!$I$4="Chinese",Languages!E776,IF(Declaration!$I$4="Japanese",Languages!F776,IF(Declaration!$I$4="Portugese",Languages!G776)))))))</f>
        <v>Wheat</v>
      </c>
      <c r="I84" s="166"/>
      <c r="J84" s="166"/>
      <c r="K84" s="166"/>
      <c r="L84" s="166"/>
      <c r="M84" s="166"/>
      <c r="N84" s="166"/>
      <c r="O84" s="166"/>
      <c r="P84" s="166"/>
      <c r="Q84" s="166"/>
      <c r="R84" s="166"/>
      <c r="S84" s="166"/>
      <c r="T84" s="166"/>
    </row>
    <row r="85" spans="1:20" ht="15.75" x14ac:dyDescent="0.25">
      <c r="A85" s="166" t="s">
        <v>4</v>
      </c>
      <c r="B85" s="165" t="s">
        <v>98</v>
      </c>
      <c r="C85" s="166"/>
      <c r="D85" s="166"/>
      <c r="E85" s="166"/>
      <c r="F85" s="166"/>
      <c r="G85" s="166"/>
      <c r="H85" s="166" t="str">
        <f>IF(Declaration!$I$4="English",Languages!A777,IF(Declaration!$I$4="French",Languages!B777,IF(Declaration!$I$4="Spanish",Languages!C777,IF(Declaration!$I$4="German",Languages!D777,IF(Declaration!$I$4="Chinese",Languages!E777,IF(Declaration!$I$4="Japanese",Languages!F777,IF(Declaration!$I$4="Portugese",Languages!G777)))))))</f>
        <v>Yerba Mate (stimulant plant)</v>
      </c>
      <c r="I85" s="166"/>
      <c r="J85" s="166"/>
      <c r="K85" s="166"/>
      <c r="L85" s="166"/>
      <c r="M85" s="166"/>
      <c r="N85" s="166"/>
      <c r="O85" s="166"/>
      <c r="P85" s="166"/>
      <c r="Q85" s="166"/>
      <c r="R85" s="166"/>
      <c r="S85" s="166"/>
      <c r="T85" s="166"/>
    </row>
    <row r="86" spans="1:20" ht="15.75" x14ac:dyDescent="0.25">
      <c r="A86" s="166" t="s">
        <v>4</v>
      </c>
      <c r="B86" s="165" t="s">
        <v>99</v>
      </c>
      <c r="C86" s="166"/>
      <c r="D86" s="166"/>
      <c r="E86" s="166"/>
      <c r="F86" s="166"/>
      <c r="G86" s="166"/>
      <c r="H86" s="166"/>
      <c r="I86" s="166"/>
      <c r="J86" s="166"/>
      <c r="K86" s="166"/>
      <c r="L86" s="166"/>
      <c r="M86" s="166"/>
      <c r="N86" s="166"/>
      <c r="O86" s="166"/>
      <c r="P86" s="166"/>
      <c r="Q86" s="166"/>
      <c r="R86" s="166"/>
      <c r="S86" s="166"/>
      <c r="T86" s="166"/>
    </row>
    <row r="87" spans="1:20" ht="15.75" x14ac:dyDescent="0.25">
      <c r="A87" s="166" t="s">
        <v>4</v>
      </c>
      <c r="B87" s="165" t="s">
        <v>100</v>
      </c>
      <c r="C87" s="166"/>
      <c r="D87" s="166"/>
      <c r="E87" s="166"/>
      <c r="F87" s="166"/>
      <c r="G87" s="166"/>
      <c r="H87" s="166"/>
      <c r="I87" s="166"/>
      <c r="J87" s="166"/>
      <c r="K87" s="166"/>
      <c r="L87" s="166"/>
      <c r="M87" s="166"/>
      <c r="N87" s="166"/>
      <c r="O87" s="166"/>
      <c r="P87" s="166"/>
      <c r="Q87" s="166"/>
      <c r="R87" s="166"/>
      <c r="S87" s="166"/>
      <c r="T87" s="166"/>
    </row>
    <row r="88" spans="1:20" ht="15.75" x14ac:dyDescent="0.25">
      <c r="A88" s="166" t="s">
        <v>4</v>
      </c>
      <c r="B88" s="165" t="s">
        <v>101</v>
      </c>
      <c r="C88" s="166"/>
      <c r="D88" s="166"/>
      <c r="E88" s="166"/>
      <c r="F88" s="166"/>
      <c r="G88" s="166"/>
      <c r="H88" s="166"/>
      <c r="I88" s="166"/>
      <c r="J88" s="166"/>
      <c r="K88" s="166"/>
      <c r="L88" s="166"/>
      <c r="M88" s="166"/>
      <c r="N88" s="166"/>
      <c r="O88" s="166"/>
      <c r="P88" s="166"/>
      <c r="Q88" s="166"/>
      <c r="R88" s="166"/>
      <c r="S88" s="166"/>
      <c r="T88" s="166"/>
    </row>
    <row r="89" spans="1:20" ht="15.75" x14ac:dyDescent="0.25">
      <c r="A89" s="166" t="s">
        <v>4</v>
      </c>
      <c r="B89" s="165" t="s">
        <v>102</v>
      </c>
      <c r="C89" s="166"/>
      <c r="D89" s="166"/>
      <c r="E89" s="166"/>
      <c r="F89" s="166"/>
      <c r="G89" s="166"/>
      <c r="H89" s="166"/>
      <c r="I89" s="166"/>
      <c r="J89" s="166"/>
      <c r="K89" s="166"/>
      <c r="L89" s="166"/>
      <c r="M89" s="166"/>
      <c r="N89" s="166"/>
      <c r="O89" s="166"/>
      <c r="P89" s="166"/>
      <c r="Q89" s="166"/>
      <c r="R89" s="166"/>
      <c r="S89" s="166"/>
      <c r="T89" s="166"/>
    </row>
    <row r="90" spans="1:20" ht="15.75" x14ac:dyDescent="0.25">
      <c r="A90" s="166" t="s">
        <v>4</v>
      </c>
      <c r="B90" s="165" t="s">
        <v>103</v>
      </c>
      <c r="C90" s="166"/>
      <c r="D90" s="166"/>
      <c r="E90" s="166"/>
      <c r="F90" s="166"/>
      <c r="G90" s="166"/>
      <c r="H90" s="166"/>
      <c r="I90" s="166"/>
      <c r="J90" s="166"/>
      <c r="K90" s="166"/>
      <c r="L90" s="166"/>
      <c r="M90" s="166"/>
      <c r="N90" s="166"/>
      <c r="O90" s="166"/>
      <c r="P90" s="166"/>
      <c r="Q90" s="166"/>
      <c r="R90" s="166"/>
      <c r="S90" s="166"/>
      <c r="T90" s="166"/>
    </row>
    <row r="91" spans="1:20" ht="15.75" x14ac:dyDescent="0.25">
      <c r="A91" s="166" t="s">
        <v>4</v>
      </c>
      <c r="B91" s="165" t="s">
        <v>104</v>
      </c>
      <c r="C91" s="166"/>
      <c r="D91" s="166"/>
      <c r="E91" s="166"/>
      <c r="F91" s="166"/>
      <c r="G91" s="166"/>
      <c r="H91" s="166"/>
      <c r="I91" s="166"/>
      <c r="J91" s="166"/>
      <c r="K91" s="166"/>
      <c r="L91" s="166"/>
      <c r="M91" s="166"/>
      <c r="N91" s="166"/>
      <c r="O91" s="166"/>
      <c r="P91" s="166"/>
      <c r="Q91" s="166"/>
      <c r="R91" s="166"/>
      <c r="S91" s="166"/>
      <c r="T91" s="166"/>
    </row>
    <row r="92" spans="1:20" ht="15.75" x14ac:dyDescent="0.25">
      <c r="A92" s="166" t="s">
        <v>4</v>
      </c>
      <c r="B92" s="165" t="s">
        <v>105</v>
      </c>
      <c r="C92" s="166"/>
      <c r="D92" s="166"/>
      <c r="E92" s="166"/>
      <c r="F92" s="166"/>
      <c r="G92" s="166"/>
      <c r="H92" s="166"/>
      <c r="I92" s="166"/>
      <c r="J92" s="166"/>
      <c r="K92" s="166"/>
      <c r="L92" s="166"/>
      <c r="M92" s="166"/>
      <c r="N92" s="166"/>
      <c r="O92" s="166"/>
      <c r="P92" s="166"/>
      <c r="Q92" s="166"/>
      <c r="R92" s="166"/>
      <c r="S92" s="166"/>
      <c r="T92" s="166"/>
    </row>
    <row r="93" spans="1:20" ht="15.75" x14ac:dyDescent="0.25">
      <c r="A93" s="166" t="s">
        <v>4</v>
      </c>
      <c r="B93" s="165" t="s">
        <v>106</v>
      </c>
      <c r="C93" s="166"/>
      <c r="D93" s="166"/>
      <c r="E93" s="166"/>
      <c r="F93" s="166"/>
      <c r="G93" s="166"/>
      <c r="H93" s="166"/>
      <c r="I93" s="166"/>
      <c r="J93" s="166"/>
      <c r="K93" s="166"/>
      <c r="L93" s="166"/>
      <c r="M93" s="166"/>
      <c r="N93" s="166"/>
      <c r="O93" s="166"/>
      <c r="P93" s="166"/>
      <c r="Q93" s="166"/>
      <c r="R93" s="166"/>
      <c r="S93" s="166"/>
      <c r="T93" s="166"/>
    </row>
    <row r="94" spans="1:20" ht="15.75" x14ac:dyDescent="0.25">
      <c r="A94" s="166" t="s">
        <v>4</v>
      </c>
      <c r="B94" s="165" t="s">
        <v>107</v>
      </c>
      <c r="C94" s="166"/>
      <c r="D94" s="166"/>
      <c r="E94" s="166"/>
      <c r="F94" s="166"/>
      <c r="G94" s="166"/>
      <c r="H94" s="166"/>
      <c r="I94" s="166"/>
      <c r="J94" s="166"/>
      <c r="K94" s="166"/>
      <c r="L94" s="166"/>
      <c r="M94" s="166"/>
      <c r="N94" s="166"/>
      <c r="O94" s="166"/>
      <c r="P94" s="166"/>
      <c r="Q94" s="166"/>
      <c r="R94" s="166"/>
      <c r="S94" s="166"/>
      <c r="T94" s="166"/>
    </row>
    <row r="95" spans="1:20" ht="15.75" x14ac:dyDescent="0.25">
      <c r="A95" s="166" t="s">
        <v>4</v>
      </c>
      <c r="B95" s="165" t="s">
        <v>108</v>
      </c>
      <c r="C95" s="166"/>
      <c r="D95" s="166"/>
      <c r="E95" s="166"/>
      <c r="F95" s="166"/>
      <c r="G95" s="166"/>
      <c r="H95" s="166"/>
      <c r="I95" s="166"/>
      <c r="J95" s="166"/>
      <c r="K95" s="166"/>
      <c r="L95" s="166"/>
      <c r="M95" s="166"/>
      <c r="N95" s="166"/>
      <c r="O95" s="166"/>
      <c r="P95" s="166"/>
      <c r="Q95" s="166"/>
      <c r="R95" s="166"/>
      <c r="S95" s="166"/>
      <c r="T95" s="166"/>
    </row>
    <row r="96" spans="1:20" ht="15.75" x14ac:dyDescent="0.25">
      <c r="A96" s="166" t="s">
        <v>4</v>
      </c>
      <c r="B96" s="165" t="s">
        <v>109</v>
      </c>
      <c r="C96" s="166"/>
      <c r="D96" s="166"/>
      <c r="E96" s="166"/>
      <c r="F96" s="166"/>
      <c r="G96" s="166"/>
      <c r="H96" s="166"/>
      <c r="I96" s="166"/>
      <c r="J96" s="166"/>
      <c r="K96" s="166"/>
      <c r="L96" s="166"/>
      <c r="M96" s="166"/>
      <c r="N96" s="166"/>
      <c r="O96" s="166"/>
      <c r="P96" s="166"/>
      <c r="Q96" s="166"/>
      <c r="R96" s="166"/>
      <c r="S96" s="166"/>
      <c r="T96" s="166"/>
    </row>
    <row r="97" spans="1:20" ht="15.75" x14ac:dyDescent="0.25">
      <c r="A97" s="166" t="s">
        <v>4</v>
      </c>
      <c r="B97" s="165" t="s">
        <v>110</v>
      </c>
      <c r="C97" s="166"/>
      <c r="D97" s="166"/>
      <c r="E97" s="166"/>
      <c r="F97" s="166"/>
      <c r="G97" s="166"/>
      <c r="H97" s="166"/>
      <c r="I97" s="166"/>
      <c r="J97" s="166"/>
      <c r="K97" s="166"/>
      <c r="L97" s="166"/>
      <c r="M97" s="166"/>
      <c r="N97" s="166"/>
      <c r="O97" s="166"/>
      <c r="P97" s="166"/>
      <c r="Q97" s="166"/>
      <c r="R97" s="166"/>
      <c r="S97" s="166"/>
      <c r="T97" s="166"/>
    </row>
    <row r="98" spans="1:20" ht="15.75" x14ac:dyDescent="0.25">
      <c r="A98" s="166" t="s">
        <v>4</v>
      </c>
      <c r="B98" s="165" t="s">
        <v>111</v>
      </c>
      <c r="C98" s="166"/>
      <c r="D98" s="166"/>
      <c r="E98" s="166"/>
      <c r="F98" s="166"/>
      <c r="G98" s="166"/>
      <c r="H98" s="166"/>
      <c r="I98" s="166"/>
      <c r="J98" s="166"/>
      <c r="K98" s="166"/>
      <c r="L98" s="166"/>
      <c r="M98" s="166"/>
      <c r="N98" s="166"/>
      <c r="O98" s="166"/>
      <c r="P98" s="166"/>
      <c r="Q98" s="166"/>
      <c r="R98" s="166"/>
      <c r="S98" s="166"/>
      <c r="T98" s="166"/>
    </row>
    <row r="99" spans="1:20" ht="15.75" x14ac:dyDescent="0.25">
      <c r="A99" s="166" t="s">
        <v>4</v>
      </c>
      <c r="B99" s="165" t="s">
        <v>112</v>
      </c>
      <c r="C99" s="166"/>
      <c r="D99" s="166"/>
      <c r="E99" s="166"/>
      <c r="F99" s="166"/>
      <c r="G99" s="166"/>
      <c r="H99" s="166"/>
      <c r="I99" s="166"/>
      <c r="J99" s="166"/>
      <c r="K99" s="166"/>
      <c r="L99" s="166"/>
      <c r="M99" s="166"/>
      <c r="N99" s="166"/>
      <c r="O99" s="166"/>
      <c r="P99" s="166"/>
      <c r="Q99" s="166"/>
      <c r="R99" s="166"/>
      <c r="S99" s="166"/>
      <c r="T99" s="166"/>
    </row>
    <row r="100" spans="1:20" ht="15.75" x14ac:dyDescent="0.25">
      <c r="A100" s="166" t="s">
        <v>4</v>
      </c>
      <c r="B100" s="165" t="s">
        <v>113</v>
      </c>
      <c r="C100" s="166"/>
      <c r="D100" s="166"/>
      <c r="E100" s="166"/>
      <c r="F100" s="166"/>
      <c r="G100" s="166"/>
      <c r="H100" s="166"/>
      <c r="I100" s="166"/>
      <c r="J100" s="166"/>
      <c r="K100" s="166"/>
      <c r="L100" s="166"/>
      <c r="M100" s="166"/>
      <c r="N100" s="166"/>
      <c r="O100" s="166"/>
      <c r="P100" s="166"/>
      <c r="Q100" s="166"/>
      <c r="R100" s="166"/>
      <c r="S100" s="166"/>
      <c r="T100" s="166"/>
    </row>
    <row r="101" spans="1:20" ht="15.75" x14ac:dyDescent="0.25">
      <c r="A101" s="166" t="s">
        <v>4</v>
      </c>
      <c r="B101" s="165" t="s">
        <v>114</v>
      </c>
      <c r="C101" s="166"/>
      <c r="D101" s="166"/>
      <c r="E101" s="166"/>
      <c r="F101" s="166"/>
      <c r="G101" s="166"/>
      <c r="H101" s="166"/>
      <c r="I101" s="166"/>
      <c r="J101" s="166"/>
      <c r="K101" s="166"/>
      <c r="L101" s="166"/>
      <c r="M101" s="166"/>
      <c r="N101" s="166"/>
      <c r="O101" s="166"/>
      <c r="P101" s="166"/>
      <c r="Q101" s="166"/>
      <c r="R101" s="166"/>
      <c r="S101" s="166"/>
      <c r="T101" s="166"/>
    </row>
    <row r="102" spans="1:20" ht="15.75" x14ac:dyDescent="0.25">
      <c r="A102" s="166" t="s">
        <v>4</v>
      </c>
      <c r="B102" s="165" t="s">
        <v>115</v>
      </c>
      <c r="C102" s="166"/>
      <c r="D102" s="166"/>
      <c r="E102" s="166"/>
      <c r="F102" s="166"/>
      <c r="G102" s="166"/>
      <c r="H102" s="166"/>
      <c r="I102" s="166"/>
      <c r="J102" s="166"/>
      <c r="K102" s="166"/>
      <c r="L102" s="166"/>
      <c r="M102" s="166"/>
      <c r="N102" s="166"/>
      <c r="O102" s="166"/>
      <c r="P102" s="166"/>
      <c r="Q102" s="166"/>
      <c r="R102" s="166"/>
      <c r="S102" s="166"/>
      <c r="T102" s="166"/>
    </row>
    <row r="103" spans="1:20" ht="15.75" x14ac:dyDescent="0.25">
      <c r="A103" s="166" t="s">
        <v>4</v>
      </c>
      <c r="B103" s="165" t="s">
        <v>116</v>
      </c>
      <c r="C103" s="166"/>
      <c r="D103" s="166"/>
      <c r="E103" s="166"/>
      <c r="F103" s="166"/>
      <c r="G103" s="166"/>
      <c r="H103" s="166"/>
      <c r="I103" s="166"/>
      <c r="J103" s="166"/>
      <c r="K103" s="166"/>
      <c r="L103" s="166"/>
      <c r="M103" s="166"/>
      <c r="N103" s="166"/>
      <c r="O103" s="166"/>
      <c r="P103" s="166"/>
      <c r="Q103" s="166"/>
      <c r="R103" s="166"/>
      <c r="S103" s="166"/>
      <c r="T103" s="166"/>
    </row>
    <row r="104" spans="1:20" ht="15.75" x14ac:dyDescent="0.25">
      <c r="A104" s="166" t="s">
        <v>4</v>
      </c>
      <c r="B104" s="165" t="s">
        <v>117</v>
      </c>
      <c r="C104" s="166"/>
      <c r="D104" s="166"/>
      <c r="E104" s="166"/>
      <c r="F104" s="166"/>
      <c r="G104" s="166"/>
      <c r="H104" s="166"/>
      <c r="I104" s="166"/>
      <c r="J104" s="166"/>
      <c r="K104" s="166"/>
      <c r="L104" s="166"/>
      <c r="M104" s="166"/>
      <c r="N104" s="166"/>
      <c r="O104" s="166"/>
      <c r="P104" s="166"/>
      <c r="Q104" s="166"/>
      <c r="R104" s="166"/>
      <c r="S104" s="166"/>
      <c r="T104" s="166"/>
    </row>
    <row r="105" spans="1:20" ht="15.75" x14ac:dyDescent="0.25">
      <c r="A105" s="166" t="s">
        <v>4</v>
      </c>
      <c r="B105" s="165" t="s">
        <v>118</v>
      </c>
      <c r="C105" s="166"/>
      <c r="D105" s="166"/>
      <c r="E105" s="166"/>
      <c r="F105" s="166"/>
      <c r="G105" s="166"/>
      <c r="H105" s="166"/>
      <c r="I105" s="166"/>
      <c r="J105" s="166"/>
      <c r="K105" s="166"/>
      <c r="L105" s="166"/>
      <c r="M105" s="166"/>
      <c r="N105" s="166"/>
      <c r="O105" s="166"/>
      <c r="P105" s="166"/>
      <c r="Q105" s="166"/>
      <c r="R105" s="166"/>
      <c r="S105" s="166"/>
      <c r="T105" s="166"/>
    </row>
    <row r="106" spans="1:20" ht="15.75" x14ac:dyDescent="0.25">
      <c r="A106" s="166" t="s">
        <v>4</v>
      </c>
      <c r="B106" s="165" t="s">
        <v>119</v>
      </c>
      <c r="C106" s="166"/>
      <c r="D106" s="166"/>
      <c r="E106" s="166"/>
      <c r="F106" s="166"/>
      <c r="G106" s="166"/>
      <c r="H106" s="166"/>
      <c r="I106" s="166"/>
      <c r="J106" s="166"/>
      <c r="K106" s="166"/>
      <c r="L106" s="166"/>
      <c r="M106" s="166"/>
      <c r="N106" s="166"/>
      <c r="O106" s="166"/>
      <c r="P106" s="166"/>
      <c r="Q106" s="166"/>
      <c r="R106" s="166"/>
      <c r="S106" s="166"/>
      <c r="T106" s="166"/>
    </row>
    <row r="107" spans="1:20" ht="15.75" x14ac:dyDescent="0.25">
      <c r="A107" s="166" t="s">
        <v>4</v>
      </c>
      <c r="B107" s="165" t="s">
        <v>120</v>
      </c>
      <c r="C107" s="166"/>
      <c r="D107" s="166"/>
      <c r="E107" s="166"/>
      <c r="F107" s="166"/>
      <c r="G107" s="166"/>
      <c r="H107" s="166"/>
      <c r="I107" s="166"/>
      <c r="J107" s="166"/>
      <c r="K107" s="166"/>
      <c r="L107" s="166"/>
      <c r="M107" s="166"/>
      <c r="N107" s="166"/>
      <c r="O107" s="166"/>
      <c r="P107" s="166"/>
      <c r="Q107" s="166"/>
      <c r="R107" s="166"/>
      <c r="S107" s="166"/>
      <c r="T107" s="166"/>
    </row>
    <row r="108" spans="1:20" ht="15.75" x14ac:dyDescent="0.25">
      <c r="A108" s="166" t="s">
        <v>4</v>
      </c>
      <c r="B108" s="165" t="s">
        <v>121</v>
      </c>
      <c r="C108" s="166"/>
      <c r="D108" s="166"/>
      <c r="E108" s="166"/>
      <c r="F108" s="166"/>
      <c r="G108" s="166"/>
      <c r="H108" s="166"/>
      <c r="I108" s="166"/>
      <c r="J108" s="166"/>
      <c r="K108" s="166"/>
      <c r="L108" s="166"/>
      <c r="M108" s="166"/>
      <c r="N108" s="166"/>
      <c r="O108" s="166"/>
      <c r="P108" s="166"/>
      <c r="Q108" s="166"/>
      <c r="R108" s="166"/>
      <c r="S108" s="166"/>
      <c r="T108" s="166"/>
    </row>
    <row r="109" spans="1:20" ht="15.75" x14ac:dyDescent="0.25">
      <c r="A109" s="166" t="s">
        <v>4</v>
      </c>
      <c r="B109" s="165" t="s">
        <v>122</v>
      </c>
      <c r="C109" s="166"/>
      <c r="D109" s="166"/>
      <c r="E109" s="166"/>
      <c r="F109" s="166"/>
      <c r="G109" s="166"/>
      <c r="H109" s="166"/>
      <c r="I109" s="166"/>
      <c r="J109" s="166"/>
      <c r="K109" s="166"/>
      <c r="L109" s="166"/>
      <c r="M109" s="166"/>
      <c r="N109" s="166"/>
      <c r="O109" s="166"/>
      <c r="P109" s="166"/>
      <c r="Q109" s="166"/>
      <c r="R109" s="166"/>
      <c r="S109" s="166"/>
      <c r="T109" s="166"/>
    </row>
    <row r="110" spans="1:20" ht="15.75" x14ac:dyDescent="0.25">
      <c r="A110" s="166" t="s">
        <v>4</v>
      </c>
      <c r="B110" s="165" t="s">
        <v>123</v>
      </c>
      <c r="C110" s="166"/>
      <c r="D110" s="166"/>
      <c r="E110" s="166"/>
      <c r="F110" s="166"/>
      <c r="G110" s="166"/>
      <c r="H110" s="166"/>
      <c r="I110" s="166"/>
      <c r="J110" s="166"/>
      <c r="K110" s="166"/>
      <c r="L110" s="166"/>
      <c r="M110" s="166"/>
      <c r="N110" s="166"/>
      <c r="O110" s="166"/>
      <c r="P110" s="166"/>
      <c r="Q110" s="166"/>
      <c r="R110" s="166"/>
      <c r="S110" s="166"/>
      <c r="T110" s="166"/>
    </row>
    <row r="111" spans="1:20" ht="15.75" x14ac:dyDescent="0.25">
      <c r="A111" s="166" t="s">
        <v>4</v>
      </c>
      <c r="B111" s="165" t="s">
        <v>124</v>
      </c>
      <c r="C111" s="166"/>
      <c r="D111" s="166"/>
      <c r="E111" s="166"/>
      <c r="F111" s="166"/>
      <c r="G111" s="166"/>
      <c r="H111" s="166"/>
      <c r="I111" s="166"/>
      <c r="J111" s="166"/>
      <c r="K111" s="166"/>
      <c r="L111" s="166"/>
      <c r="M111" s="166"/>
      <c r="N111" s="166"/>
      <c r="O111" s="166"/>
      <c r="P111" s="166"/>
      <c r="Q111" s="166"/>
      <c r="R111" s="166"/>
      <c r="S111" s="166"/>
      <c r="T111" s="166"/>
    </row>
    <row r="112" spans="1:20" ht="15.75" x14ac:dyDescent="0.25">
      <c r="A112" s="166" t="s">
        <v>4</v>
      </c>
      <c r="B112" s="165" t="s">
        <v>125</v>
      </c>
      <c r="C112" s="166"/>
      <c r="D112" s="166"/>
      <c r="E112" s="166"/>
      <c r="F112" s="166"/>
      <c r="G112" s="166"/>
      <c r="H112" s="166"/>
      <c r="I112" s="166"/>
      <c r="J112" s="166"/>
      <c r="K112" s="166"/>
      <c r="L112" s="166"/>
      <c r="M112" s="166"/>
      <c r="N112" s="166"/>
      <c r="O112" s="166"/>
      <c r="P112" s="166"/>
      <c r="Q112" s="166"/>
      <c r="R112" s="166"/>
      <c r="S112" s="166"/>
      <c r="T112" s="166"/>
    </row>
    <row r="113" spans="1:20" ht="15.75" x14ac:dyDescent="0.25">
      <c r="A113" s="166" t="s">
        <v>4</v>
      </c>
      <c r="B113" s="165" t="s">
        <v>126</v>
      </c>
      <c r="C113" s="166"/>
      <c r="D113" s="166"/>
      <c r="E113" s="166"/>
      <c r="F113" s="166"/>
      <c r="G113" s="166"/>
      <c r="H113" s="166"/>
      <c r="I113" s="166"/>
      <c r="J113" s="166"/>
      <c r="K113" s="166"/>
      <c r="L113" s="166"/>
      <c r="M113" s="166"/>
      <c r="N113" s="166"/>
      <c r="O113" s="166"/>
      <c r="P113" s="166"/>
      <c r="Q113" s="166"/>
      <c r="R113" s="166"/>
      <c r="S113" s="166"/>
      <c r="T113" s="166"/>
    </row>
    <row r="114" spans="1:20" ht="15.75" x14ac:dyDescent="0.25">
      <c r="A114" s="166" t="s">
        <v>4</v>
      </c>
      <c r="B114" s="165" t="s">
        <v>127</v>
      </c>
      <c r="C114" s="166"/>
      <c r="D114" s="166"/>
      <c r="E114" s="166"/>
      <c r="F114" s="166"/>
      <c r="G114" s="166"/>
      <c r="H114" s="166"/>
      <c r="I114" s="166"/>
      <c r="J114" s="166"/>
      <c r="K114" s="166"/>
      <c r="L114" s="166"/>
      <c r="M114" s="166"/>
      <c r="N114" s="166"/>
      <c r="O114" s="166"/>
      <c r="P114" s="166"/>
      <c r="Q114" s="166"/>
      <c r="R114" s="166"/>
      <c r="S114" s="166"/>
      <c r="T114" s="166"/>
    </row>
    <row r="115" spans="1:20" ht="15.75" x14ac:dyDescent="0.25">
      <c r="A115" s="166" t="s">
        <v>4</v>
      </c>
      <c r="B115" s="271" t="s">
        <v>5276</v>
      </c>
      <c r="C115" s="166"/>
      <c r="D115" s="166"/>
      <c r="E115" s="166"/>
      <c r="F115" s="166"/>
      <c r="G115" s="166"/>
      <c r="H115" s="166"/>
      <c r="I115" s="166"/>
      <c r="J115" s="166"/>
      <c r="K115" s="166"/>
      <c r="L115" s="166"/>
      <c r="M115" s="166"/>
      <c r="N115" s="166"/>
      <c r="O115" s="166"/>
      <c r="P115" s="166"/>
      <c r="Q115" s="166"/>
      <c r="R115" s="166"/>
      <c r="S115" s="166"/>
      <c r="T115" s="166"/>
    </row>
    <row r="116" spans="1:20" ht="15.75" x14ac:dyDescent="0.25">
      <c r="A116" s="166" t="s">
        <v>4</v>
      </c>
      <c r="B116" s="165" t="s">
        <v>128</v>
      </c>
      <c r="C116" s="166"/>
      <c r="D116" s="166"/>
      <c r="E116" s="166"/>
      <c r="F116" s="166"/>
      <c r="G116" s="166"/>
      <c r="H116" s="166"/>
      <c r="I116" s="166"/>
      <c r="J116" s="166"/>
      <c r="K116" s="166"/>
      <c r="L116" s="166"/>
      <c r="M116" s="166"/>
      <c r="N116" s="166"/>
      <c r="O116" s="166"/>
      <c r="P116" s="166"/>
      <c r="Q116" s="166"/>
      <c r="R116" s="166"/>
      <c r="S116" s="166"/>
      <c r="T116" s="166"/>
    </row>
    <row r="117" spans="1:20" ht="15.75" x14ac:dyDescent="0.25">
      <c r="A117" s="166" t="s">
        <v>4</v>
      </c>
      <c r="B117" s="165" t="s">
        <v>129</v>
      </c>
      <c r="C117" s="166"/>
      <c r="D117" s="166"/>
      <c r="E117" s="166"/>
      <c r="F117" s="166"/>
      <c r="G117" s="166"/>
      <c r="H117" s="166"/>
      <c r="I117" s="166"/>
      <c r="J117" s="166"/>
      <c r="K117" s="166"/>
      <c r="L117" s="166"/>
      <c r="M117" s="166"/>
      <c r="N117" s="166"/>
      <c r="O117" s="166"/>
      <c r="P117" s="166"/>
      <c r="Q117" s="166"/>
      <c r="R117" s="166"/>
      <c r="S117" s="166"/>
      <c r="T117" s="166"/>
    </row>
    <row r="118" spans="1:20" ht="15.75" x14ac:dyDescent="0.25">
      <c r="A118" s="166" t="s">
        <v>4</v>
      </c>
      <c r="B118" s="165" t="s">
        <v>130</v>
      </c>
      <c r="C118" s="166"/>
      <c r="D118" s="166"/>
      <c r="E118" s="166"/>
      <c r="F118" s="166"/>
      <c r="G118" s="166"/>
      <c r="H118" s="166"/>
      <c r="I118" s="166"/>
      <c r="J118" s="166"/>
      <c r="K118" s="166"/>
      <c r="L118" s="166"/>
      <c r="M118" s="166"/>
      <c r="N118" s="166"/>
      <c r="O118" s="166"/>
      <c r="P118" s="166"/>
      <c r="Q118" s="166"/>
      <c r="R118" s="166"/>
      <c r="S118" s="166"/>
      <c r="T118" s="166"/>
    </row>
    <row r="119" spans="1:20" ht="15.75" x14ac:dyDescent="0.25">
      <c r="A119" s="166" t="s">
        <v>4</v>
      </c>
      <c r="B119" s="165" t="s">
        <v>131</v>
      </c>
      <c r="C119" s="166"/>
      <c r="D119" s="166"/>
      <c r="E119" s="166"/>
      <c r="F119" s="166"/>
      <c r="G119" s="166"/>
      <c r="H119" s="166"/>
      <c r="I119" s="166"/>
      <c r="J119" s="166"/>
      <c r="K119" s="166"/>
      <c r="L119" s="166"/>
      <c r="M119" s="166"/>
      <c r="N119" s="166"/>
      <c r="O119" s="166"/>
      <c r="P119" s="166"/>
      <c r="Q119" s="166"/>
      <c r="R119" s="166"/>
      <c r="S119" s="166"/>
      <c r="T119" s="166"/>
    </row>
    <row r="120" spans="1:20" ht="15.75" x14ac:dyDescent="0.25">
      <c r="A120" s="166" t="s">
        <v>4</v>
      </c>
      <c r="B120" s="165" t="s">
        <v>132</v>
      </c>
      <c r="C120" s="166"/>
      <c r="D120" s="166"/>
      <c r="E120" s="166"/>
      <c r="F120" s="166"/>
      <c r="G120" s="166"/>
      <c r="H120" s="166"/>
      <c r="I120" s="166"/>
      <c r="J120" s="166"/>
      <c r="K120" s="166"/>
      <c r="L120" s="166"/>
      <c r="M120" s="166"/>
      <c r="N120" s="166"/>
      <c r="O120" s="166"/>
      <c r="P120" s="166"/>
      <c r="Q120" s="166"/>
      <c r="R120" s="166"/>
      <c r="S120" s="166"/>
      <c r="T120" s="166"/>
    </row>
    <row r="121" spans="1:20" ht="15.75" x14ac:dyDescent="0.25">
      <c r="A121" s="166" t="s">
        <v>4</v>
      </c>
      <c r="B121" s="165" t="s">
        <v>133</v>
      </c>
      <c r="C121" s="166"/>
      <c r="D121" s="166"/>
      <c r="E121" s="166"/>
      <c r="F121" s="166"/>
      <c r="G121" s="166"/>
      <c r="H121" s="166"/>
      <c r="I121" s="166"/>
      <c r="J121" s="166"/>
      <c r="K121" s="166"/>
      <c r="L121" s="166"/>
      <c r="M121" s="166"/>
      <c r="N121" s="166"/>
      <c r="O121" s="166"/>
      <c r="P121" s="166"/>
      <c r="Q121" s="166"/>
      <c r="R121" s="166"/>
      <c r="S121" s="166"/>
      <c r="T121" s="166"/>
    </row>
    <row r="122" spans="1:20" ht="15.75" x14ac:dyDescent="0.25">
      <c r="A122" s="166" t="s">
        <v>4</v>
      </c>
      <c r="B122" s="165" t="s">
        <v>134</v>
      </c>
      <c r="C122" s="166"/>
      <c r="D122" s="166"/>
      <c r="E122" s="166"/>
      <c r="F122" s="166"/>
      <c r="G122" s="166"/>
      <c r="H122" s="166"/>
      <c r="I122" s="166"/>
      <c r="J122" s="166"/>
      <c r="K122" s="166"/>
      <c r="L122" s="166"/>
      <c r="M122" s="166"/>
      <c r="N122" s="166"/>
      <c r="O122" s="166"/>
      <c r="P122" s="166"/>
      <c r="Q122" s="166"/>
      <c r="R122" s="166"/>
      <c r="S122" s="166"/>
      <c r="T122" s="166"/>
    </row>
    <row r="123" spans="1:20" ht="15.75" x14ac:dyDescent="0.25">
      <c r="A123" s="166" t="s">
        <v>4</v>
      </c>
      <c r="B123" s="165" t="s">
        <v>135</v>
      </c>
      <c r="C123" s="166"/>
      <c r="D123" s="166"/>
      <c r="E123" s="166"/>
      <c r="F123" s="166"/>
      <c r="G123" s="166"/>
      <c r="H123" s="166"/>
      <c r="I123" s="166"/>
      <c r="J123" s="166"/>
      <c r="K123" s="166"/>
      <c r="L123" s="166"/>
      <c r="M123" s="166"/>
      <c r="N123" s="166"/>
      <c r="O123" s="166"/>
      <c r="P123" s="166"/>
      <c r="Q123" s="166"/>
      <c r="R123" s="166"/>
      <c r="S123" s="166"/>
      <c r="T123" s="166"/>
    </row>
    <row r="124" spans="1:20" ht="15.75" x14ac:dyDescent="0.25">
      <c r="A124" s="166" t="s">
        <v>4</v>
      </c>
      <c r="B124" s="165" t="s">
        <v>136</v>
      </c>
      <c r="C124" s="166"/>
      <c r="D124" s="166"/>
      <c r="E124" s="166"/>
      <c r="F124" s="166"/>
      <c r="G124" s="166"/>
      <c r="H124" s="166"/>
      <c r="I124" s="166"/>
      <c r="J124" s="166"/>
      <c r="K124" s="166"/>
      <c r="L124" s="166"/>
      <c r="M124" s="166"/>
      <c r="N124" s="166"/>
      <c r="O124" s="166"/>
      <c r="P124" s="166"/>
      <c r="Q124" s="166"/>
      <c r="R124" s="166"/>
      <c r="S124" s="166"/>
      <c r="T124" s="166"/>
    </row>
    <row r="125" spans="1:20" ht="15.75" x14ac:dyDescent="0.25">
      <c r="A125" s="166" t="s">
        <v>4</v>
      </c>
      <c r="B125" s="165" t="s">
        <v>137</v>
      </c>
      <c r="C125" s="166"/>
      <c r="D125" s="166"/>
      <c r="E125" s="166"/>
      <c r="F125" s="166"/>
      <c r="G125" s="166"/>
      <c r="H125" s="166"/>
      <c r="I125" s="166"/>
      <c r="J125" s="166"/>
      <c r="K125" s="166"/>
      <c r="L125" s="166"/>
      <c r="M125" s="166"/>
      <c r="N125" s="166"/>
      <c r="O125" s="166"/>
      <c r="P125" s="166"/>
      <c r="Q125" s="166"/>
      <c r="R125" s="166"/>
      <c r="S125" s="166"/>
      <c r="T125" s="166"/>
    </row>
    <row r="126" spans="1:20" ht="15.75" x14ac:dyDescent="0.25">
      <c r="A126" s="166" t="s">
        <v>4</v>
      </c>
      <c r="B126" s="165" t="s">
        <v>138</v>
      </c>
      <c r="C126" s="166"/>
      <c r="D126" s="166"/>
      <c r="E126" s="166"/>
      <c r="F126" s="166"/>
      <c r="G126" s="166"/>
      <c r="H126" s="166"/>
      <c r="I126" s="166"/>
      <c r="J126" s="166"/>
      <c r="K126" s="166"/>
      <c r="L126" s="166"/>
      <c r="M126" s="166"/>
      <c r="N126" s="166"/>
      <c r="O126" s="166"/>
      <c r="P126" s="166"/>
      <c r="Q126" s="166"/>
      <c r="R126" s="166"/>
      <c r="S126" s="166"/>
      <c r="T126" s="166"/>
    </row>
    <row r="127" spans="1:20" ht="15.75" x14ac:dyDescent="0.25">
      <c r="A127" s="166" t="s">
        <v>4</v>
      </c>
      <c r="B127" s="165" t="s">
        <v>139</v>
      </c>
      <c r="C127" s="166"/>
      <c r="D127" s="166"/>
      <c r="E127" s="166"/>
      <c r="F127" s="166"/>
      <c r="G127" s="166"/>
      <c r="H127" s="166"/>
      <c r="I127" s="166"/>
      <c r="J127" s="166"/>
      <c r="K127" s="166"/>
      <c r="L127" s="166"/>
      <c r="M127" s="166"/>
      <c r="N127" s="166"/>
      <c r="O127" s="166"/>
      <c r="P127" s="166"/>
      <c r="Q127" s="166"/>
      <c r="R127" s="166"/>
      <c r="S127" s="166"/>
      <c r="T127" s="166"/>
    </row>
    <row r="128" spans="1:20" ht="15.75" x14ac:dyDescent="0.25">
      <c r="A128" s="166" t="s">
        <v>4</v>
      </c>
      <c r="B128" s="165" t="s">
        <v>140</v>
      </c>
      <c r="C128" s="166"/>
      <c r="D128" s="166"/>
      <c r="E128" s="166"/>
      <c r="F128" s="166"/>
      <c r="G128" s="166"/>
      <c r="H128" s="166"/>
      <c r="I128" s="166"/>
      <c r="J128" s="166"/>
      <c r="K128" s="166"/>
      <c r="L128" s="166"/>
      <c r="M128" s="166"/>
      <c r="N128" s="166"/>
      <c r="O128" s="166"/>
      <c r="P128" s="166"/>
      <c r="Q128" s="166"/>
      <c r="R128" s="166"/>
      <c r="S128" s="166"/>
      <c r="T128" s="166"/>
    </row>
    <row r="129" spans="1:20" ht="15.75" x14ac:dyDescent="0.25">
      <c r="A129" s="165" t="s">
        <v>141</v>
      </c>
      <c r="B129" s="165" t="s">
        <v>142</v>
      </c>
      <c r="C129" s="166"/>
      <c r="D129" s="166"/>
      <c r="E129" s="166"/>
      <c r="F129" s="166"/>
      <c r="G129" s="166"/>
      <c r="H129" s="166"/>
      <c r="I129" s="166"/>
      <c r="J129" s="166"/>
      <c r="K129" s="166"/>
      <c r="L129" s="166"/>
      <c r="M129" s="166"/>
      <c r="N129" s="166"/>
      <c r="O129" s="166"/>
      <c r="P129" s="166"/>
      <c r="Q129" s="166"/>
      <c r="R129" s="166"/>
      <c r="S129" s="166"/>
      <c r="T129" s="166"/>
    </row>
    <row r="130" spans="1:20" ht="15.75" x14ac:dyDescent="0.25">
      <c r="A130" s="165" t="s">
        <v>141</v>
      </c>
      <c r="B130" s="165" t="s">
        <v>143</v>
      </c>
      <c r="C130" s="166"/>
      <c r="D130" s="166"/>
      <c r="E130" s="166"/>
      <c r="F130" s="166"/>
      <c r="G130" s="166"/>
      <c r="H130" s="166"/>
      <c r="I130" s="166"/>
      <c r="J130" s="166"/>
      <c r="K130" s="166"/>
      <c r="L130" s="166"/>
      <c r="M130" s="166"/>
      <c r="N130" s="166"/>
      <c r="O130" s="166"/>
      <c r="P130" s="166"/>
      <c r="Q130" s="166"/>
      <c r="R130" s="166"/>
      <c r="S130" s="166"/>
      <c r="T130" s="166"/>
    </row>
    <row r="131" spans="1:20" ht="15.75" x14ac:dyDescent="0.25">
      <c r="A131" s="165" t="s">
        <v>141</v>
      </c>
      <c r="B131" s="165" t="s">
        <v>144</v>
      </c>
      <c r="C131" s="166"/>
      <c r="D131" s="166"/>
      <c r="E131" s="166"/>
      <c r="F131" s="166"/>
      <c r="G131" s="166"/>
      <c r="H131" s="166"/>
      <c r="I131" s="166"/>
      <c r="J131" s="166"/>
      <c r="K131" s="166"/>
      <c r="L131" s="166"/>
      <c r="M131" s="166"/>
      <c r="N131" s="166"/>
      <c r="O131" s="166"/>
      <c r="P131" s="166"/>
      <c r="Q131" s="166"/>
      <c r="R131" s="166"/>
      <c r="S131" s="166"/>
      <c r="T131" s="166"/>
    </row>
    <row r="132" spans="1:20" ht="15.75" x14ac:dyDescent="0.25">
      <c r="A132" s="165" t="s">
        <v>141</v>
      </c>
      <c r="B132" s="165" t="s">
        <v>145</v>
      </c>
      <c r="C132" s="166"/>
      <c r="D132" s="166"/>
      <c r="E132" s="166"/>
      <c r="F132" s="166"/>
      <c r="G132" s="166"/>
      <c r="H132" s="166"/>
      <c r="I132" s="166"/>
      <c r="J132" s="166"/>
      <c r="K132" s="166"/>
      <c r="L132" s="166"/>
      <c r="M132" s="166"/>
      <c r="N132" s="166"/>
      <c r="O132" s="166"/>
      <c r="P132" s="166"/>
      <c r="Q132" s="166"/>
      <c r="R132" s="166"/>
      <c r="S132" s="166"/>
      <c r="T132" s="166"/>
    </row>
    <row r="133" spans="1:20" ht="15.75" x14ac:dyDescent="0.25">
      <c r="A133" s="165" t="s">
        <v>141</v>
      </c>
      <c r="B133" s="165" t="s">
        <v>146</v>
      </c>
      <c r="C133" s="166"/>
      <c r="D133" s="166"/>
      <c r="E133" s="166"/>
      <c r="F133" s="166"/>
      <c r="G133" s="166"/>
      <c r="H133" s="166"/>
      <c r="I133" s="166"/>
      <c r="J133" s="166"/>
      <c r="K133" s="166"/>
      <c r="L133" s="166"/>
      <c r="M133" s="166"/>
      <c r="N133" s="166"/>
      <c r="O133" s="166"/>
      <c r="P133" s="166"/>
      <c r="Q133" s="166"/>
      <c r="R133" s="166"/>
      <c r="S133" s="166"/>
      <c r="T133" s="166"/>
    </row>
    <row r="134" spans="1:20" ht="15.75" x14ac:dyDescent="0.25">
      <c r="A134" s="165" t="s">
        <v>141</v>
      </c>
      <c r="B134" s="165" t="s">
        <v>147</v>
      </c>
      <c r="C134" s="166"/>
      <c r="D134" s="166"/>
      <c r="E134" s="166"/>
      <c r="F134" s="166"/>
      <c r="G134" s="166"/>
      <c r="H134" s="166"/>
      <c r="I134" s="166"/>
      <c r="J134" s="166"/>
      <c r="K134" s="166"/>
      <c r="L134" s="166"/>
      <c r="M134" s="166"/>
      <c r="N134" s="166"/>
      <c r="O134" s="166"/>
      <c r="P134" s="166"/>
      <c r="Q134" s="166"/>
      <c r="R134" s="166"/>
      <c r="S134" s="166"/>
      <c r="T134" s="166"/>
    </row>
    <row r="135" spans="1:20" ht="15.75" x14ac:dyDescent="0.25">
      <c r="A135" s="165" t="s">
        <v>141</v>
      </c>
      <c r="B135" s="165" t="s">
        <v>148</v>
      </c>
      <c r="C135" s="166"/>
      <c r="D135" s="166"/>
      <c r="E135" s="166"/>
      <c r="F135" s="166"/>
      <c r="G135" s="166"/>
      <c r="H135" s="166"/>
      <c r="I135" s="166"/>
      <c r="J135" s="166"/>
      <c r="K135" s="166"/>
      <c r="L135" s="166"/>
      <c r="M135" s="166"/>
      <c r="N135" s="166"/>
      <c r="O135" s="166"/>
      <c r="P135" s="166"/>
      <c r="Q135" s="166"/>
      <c r="R135" s="166"/>
      <c r="S135" s="166"/>
      <c r="T135" s="166"/>
    </row>
    <row r="136" spans="1:20" ht="15.75" x14ac:dyDescent="0.25">
      <c r="A136" s="165" t="s">
        <v>141</v>
      </c>
      <c r="B136" s="165" t="s">
        <v>149</v>
      </c>
      <c r="C136" s="166"/>
      <c r="D136" s="166"/>
      <c r="E136" s="166"/>
      <c r="F136" s="166"/>
      <c r="G136" s="166"/>
      <c r="H136" s="166"/>
      <c r="I136" s="166"/>
      <c r="J136" s="166"/>
      <c r="K136" s="166"/>
      <c r="L136" s="166"/>
      <c r="M136" s="166"/>
      <c r="N136" s="166"/>
      <c r="O136" s="166"/>
      <c r="P136" s="166"/>
      <c r="Q136" s="166"/>
      <c r="R136" s="166"/>
      <c r="S136" s="166"/>
      <c r="T136" s="166"/>
    </row>
    <row r="137" spans="1:20" ht="15.75" x14ac:dyDescent="0.25">
      <c r="A137" s="165" t="s">
        <v>141</v>
      </c>
      <c r="B137" s="165" t="s">
        <v>150</v>
      </c>
      <c r="C137" s="166"/>
      <c r="D137" s="166"/>
      <c r="E137" s="166"/>
      <c r="F137" s="166"/>
      <c r="G137" s="166"/>
      <c r="H137" s="166"/>
      <c r="I137" s="166"/>
      <c r="J137" s="166"/>
      <c r="K137" s="166"/>
      <c r="L137" s="166"/>
      <c r="M137" s="166"/>
      <c r="N137" s="166"/>
      <c r="O137" s="166"/>
      <c r="P137" s="166"/>
      <c r="Q137" s="166"/>
      <c r="R137" s="166"/>
      <c r="S137" s="166"/>
      <c r="T137" s="166"/>
    </row>
    <row r="138" spans="1:20" ht="15.75" x14ac:dyDescent="0.25">
      <c r="A138" s="165" t="s">
        <v>141</v>
      </c>
      <c r="B138" s="165" t="s">
        <v>151</v>
      </c>
      <c r="C138" s="166"/>
      <c r="D138" s="166"/>
      <c r="E138" s="166"/>
      <c r="F138" s="166"/>
      <c r="G138" s="166"/>
      <c r="H138" s="166"/>
      <c r="I138" s="166"/>
      <c r="J138" s="166"/>
      <c r="K138" s="166"/>
      <c r="L138" s="166"/>
      <c r="M138" s="166"/>
      <c r="N138" s="166"/>
      <c r="O138" s="166"/>
      <c r="P138" s="166"/>
      <c r="Q138" s="166"/>
      <c r="R138" s="166"/>
      <c r="S138" s="166"/>
      <c r="T138" s="166"/>
    </row>
    <row r="139" spans="1:20" ht="15.75" x14ac:dyDescent="0.25">
      <c r="A139" s="165" t="s">
        <v>141</v>
      </c>
      <c r="B139" s="165" t="s">
        <v>152</v>
      </c>
      <c r="C139" s="166"/>
      <c r="D139" s="166"/>
      <c r="E139" s="166"/>
      <c r="F139" s="166"/>
      <c r="G139" s="166"/>
      <c r="H139" s="166"/>
      <c r="I139" s="166"/>
      <c r="J139" s="166"/>
      <c r="K139" s="166"/>
      <c r="L139" s="166"/>
      <c r="M139" s="166"/>
      <c r="N139" s="166"/>
      <c r="O139" s="166"/>
      <c r="P139" s="166"/>
      <c r="Q139" s="166"/>
      <c r="R139" s="166"/>
      <c r="S139" s="166"/>
      <c r="T139" s="166"/>
    </row>
    <row r="140" spans="1:20" ht="15.75" x14ac:dyDescent="0.25">
      <c r="A140" s="165" t="s">
        <v>141</v>
      </c>
      <c r="B140" s="165" t="s">
        <v>153</v>
      </c>
      <c r="C140" s="166"/>
      <c r="D140" s="166"/>
      <c r="E140" s="166"/>
      <c r="F140" s="166"/>
      <c r="G140" s="166"/>
      <c r="H140" s="166"/>
      <c r="I140" s="166"/>
      <c r="J140" s="166"/>
      <c r="K140" s="166"/>
      <c r="L140" s="166"/>
      <c r="M140" s="166"/>
      <c r="N140" s="166"/>
      <c r="O140" s="166"/>
      <c r="P140" s="166"/>
      <c r="Q140" s="166"/>
      <c r="R140" s="166"/>
      <c r="S140" s="166"/>
      <c r="T140" s="166"/>
    </row>
    <row r="141" spans="1:20" ht="15.75" x14ac:dyDescent="0.25">
      <c r="A141" s="165" t="s">
        <v>141</v>
      </c>
      <c r="B141" s="165" t="s">
        <v>154</v>
      </c>
      <c r="C141" s="166"/>
      <c r="D141" s="166"/>
      <c r="E141" s="166"/>
      <c r="F141" s="166"/>
      <c r="G141" s="166"/>
      <c r="H141" s="166"/>
      <c r="I141" s="166"/>
      <c r="J141" s="166"/>
      <c r="K141" s="166"/>
      <c r="L141" s="166"/>
      <c r="M141" s="166"/>
      <c r="N141" s="166"/>
      <c r="O141" s="166"/>
      <c r="P141" s="166"/>
      <c r="Q141" s="166"/>
      <c r="R141" s="166"/>
      <c r="S141" s="166"/>
      <c r="T141" s="166"/>
    </row>
    <row r="142" spans="1:20" ht="15.75" x14ac:dyDescent="0.25">
      <c r="A142" s="165" t="s">
        <v>141</v>
      </c>
      <c r="B142" s="165" t="s">
        <v>155</v>
      </c>
      <c r="C142" s="166"/>
      <c r="D142" s="166"/>
      <c r="E142" s="166"/>
      <c r="F142" s="166"/>
      <c r="G142" s="166"/>
      <c r="H142" s="166"/>
      <c r="I142" s="166"/>
      <c r="J142" s="166"/>
      <c r="K142" s="166"/>
      <c r="L142" s="166"/>
      <c r="M142" s="166"/>
      <c r="N142" s="166"/>
      <c r="O142" s="166"/>
      <c r="P142" s="166"/>
      <c r="Q142" s="166"/>
      <c r="R142" s="166"/>
      <c r="S142" s="166"/>
      <c r="T142" s="166"/>
    </row>
    <row r="143" spans="1:20" ht="15.75" x14ac:dyDescent="0.25">
      <c r="A143" s="165" t="s">
        <v>141</v>
      </c>
      <c r="B143" s="165" t="s">
        <v>156</v>
      </c>
      <c r="C143" s="166"/>
      <c r="D143" s="166"/>
      <c r="E143" s="166"/>
      <c r="F143" s="166"/>
      <c r="G143" s="166"/>
      <c r="H143" s="166"/>
      <c r="I143" s="166"/>
      <c r="J143" s="166"/>
      <c r="K143" s="166"/>
      <c r="L143" s="166"/>
      <c r="M143" s="166"/>
      <c r="N143" s="166"/>
      <c r="O143" s="166"/>
      <c r="P143" s="166"/>
      <c r="Q143" s="166"/>
      <c r="R143" s="166"/>
      <c r="S143" s="166"/>
      <c r="T143" s="166"/>
    </row>
    <row r="144" spans="1:20" ht="15.75" x14ac:dyDescent="0.25">
      <c r="A144" s="165" t="s">
        <v>141</v>
      </c>
      <c r="B144" s="165" t="s">
        <v>157</v>
      </c>
      <c r="C144" s="166"/>
      <c r="D144" s="166"/>
      <c r="E144" s="166"/>
      <c r="F144" s="166"/>
      <c r="G144" s="166"/>
      <c r="H144" s="166"/>
      <c r="I144" s="166"/>
      <c r="J144" s="166"/>
      <c r="K144" s="166"/>
      <c r="L144" s="166"/>
      <c r="M144" s="166"/>
      <c r="N144" s="166"/>
      <c r="O144" s="166"/>
      <c r="P144" s="166"/>
      <c r="Q144" s="166"/>
      <c r="R144" s="166"/>
      <c r="S144" s="166"/>
      <c r="T144" s="166"/>
    </row>
    <row r="145" spans="1:20" ht="15.75" x14ac:dyDescent="0.25">
      <c r="A145" s="165" t="s">
        <v>141</v>
      </c>
      <c r="B145" s="165" t="s">
        <v>158</v>
      </c>
      <c r="C145" s="166"/>
      <c r="D145" s="166"/>
      <c r="E145" s="166"/>
      <c r="F145" s="166"/>
      <c r="G145" s="166"/>
      <c r="H145" s="166"/>
      <c r="I145" s="166"/>
      <c r="J145" s="166"/>
      <c r="K145" s="166"/>
      <c r="L145" s="166"/>
      <c r="M145" s="166"/>
      <c r="N145" s="166"/>
      <c r="O145" s="166"/>
      <c r="P145" s="166"/>
      <c r="Q145" s="166"/>
      <c r="R145" s="166"/>
      <c r="S145" s="166"/>
      <c r="T145" s="166"/>
    </row>
    <row r="146" spans="1:20" ht="15.75" x14ac:dyDescent="0.25">
      <c r="A146" s="165" t="s">
        <v>141</v>
      </c>
      <c r="B146" s="165" t="s">
        <v>159</v>
      </c>
      <c r="C146" s="166"/>
      <c r="D146" s="166"/>
      <c r="E146" s="166"/>
      <c r="F146" s="166"/>
      <c r="G146" s="166"/>
      <c r="H146" s="166"/>
      <c r="I146" s="166"/>
      <c r="J146" s="166"/>
      <c r="K146" s="166"/>
      <c r="L146" s="166"/>
      <c r="M146" s="166"/>
      <c r="N146" s="166"/>
      <c r="O146" s="166"/>
      <c r="P146" s="166"/>
      <c r="Q146" s="166"/>
      <c r="R146" s="166"/>
      <c r="S146" s="166"/>
      <c r="T146" s="166"/>
    </row>
    <row r="147" spans="1:20" ht="15.75" x14ac:dyDescent="0.25">
      <c r="A147" s="165" t="s">
        <v>141</v>
      </c>
      <c r="B147" s="165" t="s">
        <v>160</v>
      </c>
      <c r="C147" s="166"/>
      <c r="D147" s="166"/>
      <c r="E147" s="166"/>
      <c r="F147" s="166"/>
      <c r="G147" s="166"/>
      <c r="H147" s="166"/>
      <c r="I147" s="166"/>
      <c r="J147" s="166"/>
      <c r="K147" s="166"/>
      <c r="L147" s="166"/>
      <c r="M147" s="166"/>
      <c r="N147" s="166"/>
      <c r="O147" s="166"/>
      <c r="P147" s="166"/>
      <c r="Q147" s="166"/>
      <c r="R147" s="166"/>
      <c r="S147" s="166"/>
      <c r="T147" s="166"/>
    </row>
    <row r="148" spans="1:20" ht="15.75" x14ac:dyDescent="0.25">
      <c r="A148" s="165" t="s">
        <v>141</v>
      </c>
      <c r="B148" s="165" t="s">
        <v>161</v>
      </c>
      <c r="C148" s="166"/>
      <c r="D148" s="166"/>
      <c r="E148" s="166"/>
      <c r="F148" s="166"/>
      <c r="G148" s="166"/>
      <c r="H148" s="166"/>
      <c r="I148" s="166"/>
      <c r="J148" s="166"/>
      <c r="K148" s="166"/>
      <c r="L148" s="166"/>
      <c r="M148" s="166"/>
      <c r="N148" s="166"/>
      <c r="O148" s="166"/>
      <c r="P148" s="166"/>
      <c r="Q148" s="166"/>
      <c r="R148" s="166"/>
      <c r="S148" s="166"/>
      <c r="T148" s="166"/>
    </row>
    <row r="149" spans="1:20" ht="15.75" x14ac:dyDescent="0.25">
      <c r="A149" s="165" t="s">
        <v>141</v>
      </c>
      <c r="B149" s="165" t="s">
        <v>162</v>
      </c>
      <c r="C149" s="166"/>
      <c r="D149" s="166"/>
      <c r="E149" s="166"/>
      <c r="F149" s="166"/>
      <c r="G149" s="166"/>
      <c r="H149" s="166"/>
      <c r="I149" s="166"/>
      <c r="J149" s="166"/>
      <c r="K149" s="166"/>
      <c r="L149" s="166"/>
      <c r="M149" s="166"/>
      <c r="N149" s="166"/>
      <c r="O149" s="166"/>
      <c r="P149" s="166"/>
      <c r="Q149" s="166"/>
      <c r="R149" s="166"/>
      <c r="S149" s="166"/>
      <c r="T149" s="166"/>
    </row>
    <row r="150" spans="1:20" ht="15.75" x14ac:dyDescent="0.25">
      <c r="A150" s="165" t="s">
        <v>141</v>
      </c>
      <c r="B150" s="165" t="s">
        <v>163</v>
      </c>
      <c r="C150" s="166"/>
      <c r="D150" s="166"/>
      <c r="E150" s="166"/>
      <c r="F150" s="166"/>
      <c r="G150" s="166"/>
      <c r="H150" s="166"/>
      <c r="I150" s="166"/>
      <c r="J150" s="166"/>
      <c r="K150" s="166"/>
      <c r="L150" s="166"/>
      <c r="M150" s="166"/>
      <c r="N150" s="166"/>
      <c r="O150" s="166"/>
      <c r="P150" s="166"/>
      <c r="Q150" s="166"/>
      <c r="R150" s="166"/>
      <c r="S150" s="166"/>
      <c r="T150" s="166"/>
    </row>
    <row r="151" spans="1:20" ht="15.75" x14ac:dyDescent="0.25">
      <c r="A151" s="165" t="s">
        <v>141</v>
      </c>
      <c r="B151" s="165" t="s">
        <v>164</v>
      </c>
      <c r="C151" s="166"/>
      <c r="D151" s="166"/>
      <c r="E151" s="166"/>
      <c r="F151" s="166"/>
      <c r="G151" s="166"/>
      <c r="H151" s="166"/>
      <c r="I151" s="166"/>
      <c r="J151" s="166"/>
      <c r="K151" s="166"/>
      <c r="L151" s="166"/>
      <c r="M151" s="166"/>
      <c r="N151" s="166"/>
      <c r="O151" s="166"/>
      <c r="P151" s="166"/>
      <c r="Q151" s="166"/>
      <c r="R151" s="166"/>
      <c r="S151" s="166"/>
      <c r="T151" s="166"/>
    </row>
    <row r="152" spans="1:20" ht="15.75" x14ac:dyDescent="0.25">
      <c r="A152" s="165" t="s">
        <v>141</v>
      </c>
      <c r="B152" s="165" t="s">
        <v>165</v>
      </c>
      <c r="C152" s="166"/>
      <c r="D152" s="166"/>
      <c r="E152" s="166"/>
      <c r="F152" s="166"/>
      <c r="G152" s="166"/>
      <c r="H152" s="166"/>
      <c r="I152" s="166"/>
      <c r="J152" s="166"/>
      <c r="K152" s="166"/>
      <c r="L152" s="166"/>
      <c r="M152" s="166"/>
      <c r="N152" s="166"/>
      <c r="O152" s="166"/>
      <c r="P152" s="166"/>
      <c r="Q152" s="166"/>
      <c r="R152" s="166"/>
      <c r="S152" s="166"/>
      <c r="T152" s="166"/>
    </row>
    <row r="153" spans="1:20" ht="15.75" x14ac:dyDescent="0.25">
      <c r="A153" s="165" t="s">
        <v>141</v>
      </c>
      <c r="B153" s="165" t="s">
        <v>166</v>
      </c>
      <c r="C153" s="166"/>
      <c r="D153" s="166"/>
      <c r="E153" s="166"/>
      <c r="F153" s="166"/>
      <c r="G153" s="166"/>
      <c r="H153" s="166"/>
      <c r="I153" s="166"/>
      <c r="J153" s="166"/>
      <c r="K153" s="166"/>
      <c r="L153" s="166"/>
      <c r="M153" s="166"/>
      <c r="N153" s="166"/>
      <c r="O153" s="166"/>
      <c r="P153" s="166"/>
      <c r="Q153" s="166"/>
      <c r="R153" s="166"/>
      <c r="S153" s="166"/>
      <c r="T153" s="166"/>
    </row>
    <row r="154" spans="1:20" ht="15.75" x14ac:dyDescent="0.25">
      <c r="A154" s="165" t="s">
        <v>141</v>
      </c>
      <c r="B154" s="165" t="s">
        <v>167</v>
      </c>
      <c r="C154" s="166"/>
      <c r="D154" s="166"/>
      <c r="E154" s="166"/>
      <c r="F154" s="166"/>
      <c r="G154" s="166"/>
      <c r="H154" s="166"/>
      <c r="I154" s="166"/>
      <c r="J154" s="166"/>
      <c r="K154" s="166"/>
      <c r="L154" s="166"/>
      <c r="M154" s="166"/>
      <c r="N154" s="166"/>
      <c r="O154" s="166"/>
      <c r="P154" s="166"/>
      <c r="Q154" s="166"/>
      <c r="R154" s="166"/>
      <c r="S154" s="166"/>
      <c r="T154" s="166"/>
    </row>
    <row r="155" spans="1:20" ht="15.75" x14ac:dyDescent="0.25">
      <c r="A155" s="165" t="s">
        <v>141</v>
      </c>
      <c r="B155" s="165" t="s">
        <v>168</v>
      </c>
      <c r="C155" s="166"/>
      <c r="D155" s="166"/>
      <c r="E155" s="166"/>
      <c r="F155" s="166"/>
      <c r="G155" s="166"/>
      <c r="H155" s="166"/>
      <c r="I155" s="166"/>
      <c r="J155" s="166"/>
      <c r="K155" s="166"/>
      <c r="L155" s="166"/>
      <c r="M155" s="166"/>
      <c r="N155" s="166"/>
      <c r="O155" s="166"/>
      <c r="P155" s="166"/>
      <c r="Q155" s="166"/>
      <c r="R155" s="166"/>
      <c r="S155" s="166"/>
      <c r="T155" s="166"/>
    </row>
    <row r="156" spans="1:20" ht="15.75" x14ac:dyDescent="0.25">
      <c r="A156" s="165" t="s">
        <v>141</v>
      </c>
      <c r="B156" s="165" t="s">
        <v>169</v>
      </c>
      <c r="C156" s="166"/>
      <c r="D156" s="166"/>
      <c r="E156" s="166"/>
      <c r="F156" s="166"/>
      <c r="G156" s="166"/>
      <c r="H156" s="166"/>
      <c r="I156" s="166"/>
      <c r="J156" s="166"/>
      <c r="K156" s="166"/>
      <c r="L156" s="166"/>
      <c r="M156" s="166"/>
      <c r="N156" s="166"/>
      <c r="O156" s="166"/>
      <c r="P156" s="166"/>
      <c r="Q156" s="166"/>
      <c r="R156" s="166"/>
      <c r="S156" s="166"/>
      <c r="T156" s="166"/>
    </row>
    <row r="157" spans="1:20" ht="15.75" x14ac:dyDescent="0.25">
      <c r="A157" s="165" t="s">
        <v>141</v>
      </c>
      <c r="B157" s="165" t="s">
        <v>170</v>
      </c>
      <c r="C157" s="166"/>
      <c r="D157" s="166"/>
      <c r="E157" s="166"/>
      <c r="F157" s="166"/>
      <c r="G157" s="166"/>
      <c r="H157" s="166"/>
      <c r="I157" s="166"/>
      <c r="J157" s="166"/>
      <c r="K157" s="166"/>
      <c r="L157" s="166"/>
      <c r="M157" s="166"/>
      <c r="N157" s="166"/>
      <c r="O157" s="166"/>
      <c r="P157" s="166"/>
      <c r="Q157" s="166"/>
      <c r="R157" s="166"/>
      <c r="S157" s="166"/>
      <c r="T157" s="166"/>
    </row>
    <row r="158" spans="1:20" ht="15.75" x14ac:dyDescent="0.25">
      <c r="A158" s="165" t="s">
        <v>141</v>
      </c>
      <c r="B158" s="165" t="s">
        <v>171</v>
      </c>
      <c r="C158" s="166"/>
      <c r="D158" s="166"/>
      <c r="E158" s="166"/>
      <c r="F158" s="166"/>
      <c r="G158" s="166"/>
      <c r="H158" s="166"/>
      <c r="I158" s="166"/>
      <c r="J158" s="166"/>
      <c r="K158" s="166"/>
      <c r="L158" s="166"/>
      <c r="M158" s="166"/>
      <c r="N158" s="166"/>
      <c r="O158" s="166"/>
      <c r="P158" s="166"/>
      <c r="Q158" s="166"/>
      <c r="R158" s="166"/>
      <c r="S158" s="166"/>
      <c r="T158" s="166"/>
    </row>
    <row r="159" spans="1:20" ht="15.75" x14ac:dyDescent="0.25">
      <c r="A159" s="165" t="s">
        <v>141</v>
      </c>
      <c r="B159" s="165" t="s">
        <v>172</v>
      </c>
      <c r="C159" s="166"/>
      <c r="D159" s="166"/>
      <c r="E159" s="166"/>
      <c r="F159" s="166"/>
      <c r="G159" s="166"/>
      <c r="H159" s="166"/>
      <c r="I159" s="166"/>
      <c r="J159" s="166"/>
      <c r="K159" s="166"/>
      <c r="L159" s="166"/>
      <c r="M159" s="166"/>
      <c r="N159" s="166"/>
      <c r="O159" s="166"/>
      <c r="P159" s="166"/>
      <c r="Q159" s="166"/>
      <c r="R159" s="166"/>
      <c r="S159" s="166"/>
      <c r="T159" s="166"/>
    </row>
    <row r="160" spans="1:20" ht="15.75" x14ac:dyDescent="0.25">
      <c r="A160" s="165" t="s">
        <v>141</v>
      </c>
      <c r="B160" s="165" t="s">
        <v>173</v>
      </c>
      <c r="C160" s="166"/>
      <c r="D160" s="166"/>
      <c r="E160" s="166"/>
      <c r="F160" s="166"/>
      <c r="G160" s="166"/>
      <c r="H160" s="166"/>
      <c r="I160" s="166"/>
      <c r="J160" s="166"/>
      <c r="K160" s="166"/>
      <c r="L160" s="166"/>
      <c r="M160" s="166"/>
      <c r="N160" s="166"/>
      <c r="O160" s="166"/>
      <c r="P160" s="166"/>
      <c r="Q160" s="166"/>
      <c r="R160" s="166"/>
      <c r="S160" s="166"/>
      <c r="T160" s="166"/>
    </row>
    <row r="161" spans="1:20" ht="15.75" x14ac:dyDescent="0.25">
      <c r="A161" s="165" t="s">
        <v>174</v>
      </c>
      <c r="B161" s="165" t="s">
        <v>175</v>
      </c>
      <c r="C161" s="166"/>
      <c r="D161" s="166"/>
      <c r="E161" s="166"/>
      <c r="F161" s="166"/>
      <c r="G161" s="166"/>
      <c r="H161" s="166"/>
      <c r="I161" s="166"/>
      <c r="J161" s="166"/>
      <c r="K161" s="166"/>
      <c r="L161" s="166"/>
      <c r="M161" s="166"/>
      <c r="N161" s="166"/>
      <c r="O161" s="166"/>
      <c r="P161" s="166"/>
      <c r="Q161" s="166"/>
      <c r="R161" s="166"/>
      <c r="S161" s="166"/>
      <c r="T161" s="166"/>
    </row>
    <row r="162" spans="1:20" ht="15.75" x14ac:dyDescent="0.25">
      <c r="A162" s="166"/>
      <c r="B162" s="166"/>
      <c r="C162" s="166"/>
      <c r="D162" s="166"/>
      <c r="E162" s="166"/>
      <c r="F162" s="166"/>
      <c r="G162" s="166"/>
      <c r="H162" s="166"/>
      <c r="I162" s="166"/>
      <c r="J162" s="166"/>
      <c r="K162" s="166"/>
      <c r="L162" s="166"/>
      <c r="M162" s="166"/>
      <c r="N162" s="166"/>
      <c r="O162" s="166"/>
      <c r="P162" s="166"/>
      <c r="Q162" s="166"/>
      <c r="R162" s="166"/>
      <c r="S162" s="166"/>
      <c r="T162" s="166"/>
    </row>
    <row r="163" spans="1:20" ht="15.75" x14ac:dyDescent="0.25">
      <c r="A163" s="166"/>
      <c r="B163" s="166"/>
      <c r="C163" s="166"/>
      <c r="D163" s="166"/>
      <c r="E163" s="166"/>
      <c r="F163" s="166"/>
      <c r="G163" s="166"/>
      <c r="H163" s="166"/>
      <c r="I163" s="166"/>
      <c r="J163" s="166"/>
      <c r="K163" s="166"/>
      <c r="L163" s="166"/>
      <c r="M163" s="166"/>
      <c r="N163" s="166"/>
      <c r="O163" s="166"/>
      <c r="P163" s="166"/>
      <c r="Q163" s="166"/>
      <c r="R163" s="166"/>
      <c r="S163" s="166"/>
      <c r="T163" s="166"/>
    </row>
    <row r="164" spans="1:20" ht="15.75" x14ac:dyDescent="0.25">
      <c r="A164" s="166"/>
      <c r="B164" s="166"/>
      <c r="C164" s="166"/>
      <c r="D164" s="166"/>
      <c r="E164" s="166"/>
      <c r="F164" s="166"/>
      <c r="G164" s="166"/>
      <c r="H164" s="166"/>
      <c r="I164" s="166"/>
      <c r="J164" s="166"/>
      <c r="K164" s="166"/>
      <c r="L164" s="166"/>
      <c r="M164" s="166"/>
      <c r="N164" s="166"/>
      <c r="O164" s="166"/>
      <c r="P164" s="166"/>
      <c r="Q164" s="166"/>
      <c r="R164" s="166"/>
      <c r="S164" s="166"/>
      <c r="T164" s="166"/>
    </row>
    <row r="165" spans="1:20" ht="15.75" x14ac:dyDescent="0.25">
      <c r="A165" s="166"/>
      <c r="B165" s="166"/>
      <c r="C165" s="166"/>
      <c r="D165" s="166"/>
      <c r="E165" s="166"/>
      <c r="F165" s="166"/>
      <c r="G165" s="166"/>
      <c r="H165" s="166"/>
      <c r="I165" s="166"/>
      <c r="J165" s="166"/>
      <c r="K165" s="166"/>
      <c r="L165" s="166"/>
      <c r="M165" s="166"/>
      <c r="N165" s="166"/>
      <c r="O165" s="166"/>
      <c r="P165" s="166"/>
      <c r="Q165" s="166"/>
      <c r="R165" s="166"/>
      <c r="S165" s="166"/>
      <c r="T165" s="166"/>
    </row>
    <row r="166" spans="1:20" ht="15.75" x14ac:dyDescent="0.25">
      <c r="A166" s="166"/>
      <c r="B166" s="166"/>
      <c r="C166" s="166"/>
      <c r="D166" s="166"/>
      <c r="E166" s="166"/>
      <c r="F166" s="166"/>
      <c r="G166" s="166"/>
      <c r="H166" s="166"/>
      <c r="I166" s="166"/>
      <c r="J166" s="166"/>
      <c r="K166" s="166"/>
      <c r="L166" s="166"/>
      <c r="M166" s="166"/>
      <c r="N166" s="166"/>
      <c r="O166" s="166"/>
      <c r="P166" s="166"/>
      <c r="Q166" s="166"/>
      <c r="R166" s="166"/>
      <c r="S166" s="166"/>
      <c r="T166" s="166"/>
    </row>
    <row r="167" spans="1:20" ht="15.75" x14ac:dyDescent="0.25">
      <c r="A167" s="166"/>
      <c r="B167" s="166"/>
      <c r="C167" s="166"/>
      <c r="D167" s="166"/>
      <c r="E167" s="166"/>
      <c r="F167" s="166"/>
      <c r="G167" s="166"/>
      <c r="H167" s="166"/>
      <c r="I167" s="166"/>
      <c r="J167" s="166"/>
      <c r="K167" s="166"/>
      <c r="L167" s="166"/>
      <c r="M167" s="166"/>
      <c r="N167" s="166"/>
      <c r="O167" s="166"/>
      <c r="P167" s="166"/>
      <c r="Q167" s="166"/>
      <c r="R167" s="166"/>
      <c r="S167" s="166"/>
      <c r="T167" s="166"/>
    </row>
    <row r="168" spans="1:20" ht="15.75" x14ac:dyDescent="0.25">
      <c r="A168" s="166"/>
      <c r="B168" s="166"/>
      <c r="C168" s="166"/>
      <c r="D168" s="166"/>
      <c r="E168" s="166"/>
      <c r="F168" s="166"/>
      <c r="G168" s="166"/>
      <c r="H168" s="166"/>
      <c r="I168" s="166"/>
      <c r="J168" s="166"/>
      <c r="K168" s="166"/>
      <c r="L168" s="166"/>
      <c r="M168" s="166"/>
      <c r="N168" s="166"/>
      <c r="O168" s="166"/>
      <c r="P168" s="166"/>
      <c r="Q168" s="166"/>
      <c r="R168" s="166"/>
      <c r="S168" s="166"/>
      <c r="T168" s="166"/>
    </row>
    <row r="169" spans="1:20" ht="15.75" x14ac:dyDescent="0.25">
      <c r="A169" s="166"/>
      <c r="B169" s="166"/>
      <c r="C169" s="166"/>
      <c r="D169" s="166"/>
      <c r="E169" s="166"/>
      <c r="F169" s="166"/>
      <c r="G169" s="166"/>
      <c r="H169" s="166"/>
      <c r="I169" s="166"/>
      <c r="J169" s="166"/>
      <c r="K169" s="166"/>
      <c r="L169" s="166"/>
      <c r="M169" s="166"/>
      <c r="N169" s="166"/>
      <c r="O169" s="166"/>
      <c r="P169" s="166"/>
      <c r="Q169" s="166"/>
      <c r="R169" s="166"/>
      <c r="S169" s="166"/>
      <c r="T169" s="166"/>
    </row>
    <row r="170" spans="1:20" ht="15.75" x14ac:dyDescent="0.25">
      <c r="A170" s="166"/>
      <c r="B170" s="166"/>
      <c r="C170" s="166"/>
      <c r="D170" s="166"/>
      <c r="E170" s="166"/>
      <c r="F170" s="166"/>
      <c r="G170" s="166"/>
      <c r="H170" s="166"/>
      <c r="I170" s="166"/>
      <c r="J170" s="166"/>
      <c r="K170" s="166"/>
      <c r="L170" s="166"/>
      <c r="M170" s="166"/>
      <c r="N170" s="166"/>
      <c r="O170" s="166"/>
      <c r="P170" s="166"/>
      <c r="Q170" s="166"/>
      <c r="R170" s="166"/>
      <c r="S170" s="166"/>
      <c r="T170" s="166"/>
    </row>
    <row r="171" spans="1:20" ht="15.75" x14ac:dyDescent="0.25">
      <c r="A171" s="166"/>
      <c r="B171" s="166"/>
      <c r="C171" s="166"/>
      <c r="D171" s="166"/>
      <c r="E171" s="166"/>
      <c r="F171" s="166"/>
      <c r="G171" s="166"/>
      <c r="H171" s="166"/>
      <c r="I171" s="166"/>
      <c r="J171" s="166"/>
      <c r="K171" s="166"/>
      <c r="L171" s="166"/>
      <c r="M171" s="166"/>
      <c r="N171" s="166"/>
      <c r="O171" s="166"/>
      <c r="P171" s="166"/>
      <c r="Q171" s="166"/>
      <c r="R171" s="166"/>
      <c r="S171" s="166"/>
      <c r="T171" s="166"/>
    </row>
    <row r="172" spans="1:20" ht="15.75" x14ac:dyDescent="0.25">
      <c r="A172" s="166"/>
      <c r="B172" s="166"/>
      <c r="C172" s="166"/>
      <c r="D172" s="166"/>
      <c r="E172" s="166"/>
      <c r="F172" s="166"/>
      <c r="G172" s="166"/>
      <c r="H172" s="166"/>
      <c r="I172" s="166"/>
      <c r="J172" s="166"/>
      <c r="K172" s="166"/>
      <c r="L172" s="166"/>
      <c r="M172" s="166"/>
      <c r="N172" s="166"/>
      <c r="O172" s="166"/>
      <c r="P172" s="166"/>
      <c r="Q172" s="166"/>
      <c r="R172" s="166"/>
      <c r="S172" s="166"/>
      <c r="T172" s="166"/>
    </row>
    <row r="173" spans="1:20" ht="15.75" x14ac:dyDescent="0.25">
      <c r="A173" s="166"/>
      <c r="B173" s="166"/>
      <c r="C173" s="166"/>
      <c r="D173" s="166"/>
      <c r="E173" s="166"/>
      <c r="F173" s="166"/>
      <c r="G173" s="166"/>
      <c r="H173" s="166"/>
      <c r="I173" s="166"/>
      <c r="J173" s="166"/>
      <c r="K173" s="166"/>
      <c r="L173" s="166"/>
      <c r="M173" s="166"/>
      <c r="N173" s="166"/>
      <c r="O173" s="166"/>
      <c r="P173" s="166"/>
      <c r="Q173" s="166"/>
      <c r="R173" s="166"/>
      <c r="S173" s="166"/>
      <c r="T173" s="166"/>
    </row>
    <row r="174" spans="1:20" ht="15.75" x14ac:dyDescent="0.25">
      <c r="A174" s="166"/>
      <c r="B174" s="166"/>
      <c r="C174" s="166"/>
      <c r="D174" s="166"/>
      <c r="E174" s="166"/>
      <c r="F174" s="166"/>
      <c r="G174" s="166"/>
      <c r="H174" s="166"/>
      <c r="I174" s="166"/>
      <c r="J174" s="166"/>
      <c r="K174" s="166"/>
      <c r="L174" s="166"/>
      <c r="M174" s="166"/>
      <c r="N174" s="166"/>
      <c r="O174" s="166"/>
      <c r="P174" s="166"/>
      <c r="Q174" s="166"/>
      <c r="R174" s="166"/>
      <c r="S174" s="166"/>
      <c r="T174" s="166"/>
    </row>
    <row r="175" spans="1:20" ht="15.75" x14ac:dyDescent="0.25">
      <c r="A175" s="166"/>
      <c r="B175" s="166"/>
      <c r="C175" s="166"/>
      <c r="D175" s="166"/>
      <c r="E175" s="166"/>
      <c r="F175" s="166"/>
      <c r="G175" s="166"/>
      <c r="H175" s="166"/>
      <c r="I175" s="166"/>
      <c r="J175" s="166"/>
      <c r="K175" s="166"/>
      <c r="L175" s="166"/>
      <c r="M175" s="166"/>
      <c r="N175" s="166"/>
      <c r="O175" s="166"/>
      <c r="P175" s="166"/>
      <c r="Q175" s="166"/>
      <c r="R175" s="166"/>
      <c r="S175" s="166"/>
      <c r="T175" s="166"/>
    </row>
    <row r="176" spans="1:20" ht="15.75" x14ac:dyDescent="0.25">
      <c r="A176" s="166"/>
      <c r="B176" s="166"/>
      <c r="C176" s="166"/>
      <c r="D176" s="166"/>
      <c r="E176" s="166"/>
      <c r="F176" s="166"/>
      <c r="G176" s="166"/>
      <c r="H176" s="166"/>
      <c r="I176" s="166"/>
      <c r="J176" s="166"/>
      <c r="K176" s="166"/>
      <c r="L176" s="166"/>
      <c r="M176" s="166"/>
      <c r="N176" s="166"/>
      <c r="O176" s="166"/>
      <c r="P176" s="166"/>
      <c r="Q176" s="166"/>
      <c r="R176" s="166"/>
      <c r="S176" s="166"/>
      <c r="T176" s="166"/>
    </row>
    <row r="177" spans="1:20" ht="15.75" x14ac:dyDescent="0.25">
      <c r="A177" s="166"/>
      <c r="B177" s="166"/>
      <c r="C177" s="166"/>
      <c r="D177" s="166"/>
      <c r="E177" s="166"/>
      <c r="F177" s="166"/>
      <c r="G177" s="166"/>
      <c r="H177" s="166"/>
      <c r="I177" s="166"/>
      <c r="J177" s="166"/>
      <c r="K177" s="166"/>
      <c r="L177" s="166"/>
      <c r="M177" s="166"/>
      <c r="N177" s="166"/>
      <c r="O177" s="166"/>
      <c r="P177" s="166"/>
      <c r="Q177" s="166"/>
      <c r="R177" s="166"/>
      <c r="S177" s="166"/>
      <c r="T177" s="166"/>
    </row>
    <row r="178" spans="1:20" ht="15.75" x14ac:dyDescent="0.25">
      <c r="A178" s="166"/>
      <c r="B178" s="166"/>
      <c r="C178" s="166"/>
      <c r="D178" s="166"/>
      <c r="E178" s="166"/>
      <c r="F178" s="166"/>
      <c r="G178" s="166"/>
      <c r="H178" s="166"/>
      <c r="I178" s="166"/>
      <c r="J178" s="166"/>
      <c r="K178" s="166"/>
      <c r="L178" s="166"/>
      <c r="M178" s="166"/>
      <c r="N178" s="166"/>
      <c r="O178" s="166"/>
      <c r="P178" s="166"/>
      <c r="Q178" s="166"/>
      <c r="R178" s="166"/>
      <c r="S178" s="166"/>
      <c r="T178" s="166"/>
    </row>
    <row r="179" spans="1:20" ht="15.75" x14ac:dyDescent="0.25">
      <c r="A179" s="166"/>
      <c r="B179" s="166"/>
      <c r="C179" s="166"/>
      <c r="D179" s="166"/>
      <c r="E179" s="166"/>
      <c r="F179" s="166"/>
      <c r="G179" s="166"/>
      <c r="H179" s="166"/>
      <c r="I179" s="166"/>
      <c r="J179" s="166"/>
      <c r="K179" s="166"/>
      <c r="L179" s="166"/>
      <c r="M179" s="166"/>
      <c r="N179" s="166"/>
      <c r="O179" s="166"/>
      <c r="P179" s="166"/>
      <c r="Q179" s="166"/>
      <c r="R179" s="166"/>
      <c r="S179" s="166"/>
      <c r="T179" s="166"/>
    </row>
    <row r="180" spans="1:20" ht="15.75" x14ac:dyDescent="0.25">
      <c r="A180" s="166"/>
      <c r="B180" s="166"/>
      <c r="C180" s="166"/>
      <c r="D180" s="166"/>
      <c r="E180" s="166"/>
      <c r="F180" s="166"/>
      <c r="G180" s="166"/>
      <c r="H180" s="166"/>
      <c r="I180" s="166"/>
      <c r="J180" s="166"/>
      <c r="K180" s="166"/>
      <c r="L180" s="166"/>
      <c r="M180" s="166"/>
      <c r="N180" s="166"/>
      <c r="O180" s="166"/>
      <c r="P180" s="166"/>
      <c r="Q180" s="166"/>
      <c r="R180" s="166"/>
      <c r="S180" s="166"/>
      <c r="T180" s="166"/>
    </row>
    <row r="181" spans="1:20" ht="15.75" x14ac:dyDescent="0.25">
      <c r="A181" s="166"/>
      <c r="B181" s="166"/>
      <c r="C181" s="166"/>
      <c r="D181" s="166"/>
      <c r="E181" s="166"/>
      <c r="F181" s="166"/>
      <c r="G181" s="166"/>
      <c r="H181" s="166"/>
      <c r="I181" s="166"/>
      <c r="J181" s="166"/>
      <c r="K181" s="166"/>
      <c r="L181" s="166"/>
      <c r="M181" s="166"/>
      <c r="N181" s="166"/>
      <c r="O181" s="166"/>
      <c r="P181" s="166"/>
      <c r="Q181" s="166"/>
      <c r="R181" s="166"/>
      <c r="S181" s="166"/>
      <c r="T181" s="166"/>
    </row>
    <row r="182" spans="1:20" ht="15.75" x14ac:dyDescent="0.25">
      <c r="A182" s="166"/>
      <c r="B182" s="166"/>
      <c r="C182" s="166"/>
      <c r="D182" s="166"/>
      <c r="E182" s="166"/>
      <c r="F182" s="166"/>
      <c r="G182" s="166"/>
      <c r="H182" s="166"/>
      <c r="I182" s="166"/>
      <c r="J182" s="166"/>
      <c r="K182" s="166"/>
      <c r="L182" s="166"/>
      <c r="M182" s="166"/>
      <c r="N182" s="166"/>
      <c r="O182" s="166"/>
      <c r="P182" s="166"/>
      <c r="Q182" s="166"/>
      <c r="R182" s="166"/>
      <c r="S182" s="166"/>
      <c r="T182" s="166"/>
    </row>
    <row r="183" spans="1:20" ht="15.75" x14ac:dyDescent="0.25">
      <c r="A183" s="166"/>
      <c r="B183" s="166"/>
      <c r="C183" s="166"/>
      <c r="D183" s="166"/>
      <c r="E183" s="166"/>
      <c r="F183" s="166"/>
      <c r="G183" s="166"/>
      <c r="H183" s="166"/>
      <c r="I183" s="166"/>
      <c r="J183" s="166"/>
      <c r="K183" s="166"/>
      <c r="L183" s="166"/>
      <c r="M183" s="166"/>
      <c r="N183" s="166"/>
      <c r="O183" s="166"/>
      <c r="P183" s="166"/>
      <c r="Q183" s="166"/>
      <c r="R183" s="166"/>
      <c r="S183" s="166"/>
      <c r="T183" s="166"/>
    </row>
    <row r="184" spans="1:20" ht="15.75" x14ac:dyDescent="0.25">
      <c r="A184" s="166"/>
      <c r="B184" s="166"/>
      <c r="C184" s="166"/>
      <c r="D184" s="166"/>
      <c r="E184" s="166"/>
      <c r="F184" s="166"/>
      <c r="G184" s="166"/>
      <c r="H184" s="166"/>
      <c r="I184" s="166"/>
      <c r="J184" s="166"/>
      <c r="K184" s="166"/>
      <c r="L184" s="166"/>
      <c r="M184" s="166"/>
      <c r="N184" s="166"/>
      <c r="O184" s="166"/>
      <c r="P184" s="166"/>
      <c r="Q184" s="166"/>
      <c r="R184" s="166"/>
      <c r="S184" s="166"/>
      <c r="T184" s="166"/>
    </row>
    <row r="185" spans="1:20" ht="15.75" x14ac:dyDescent="0.25">
      <c r="A185" s="166"/>
      <c r="B185" s="166"/>
      <c r="C185" s="166"/>
      <c r="D185" s="166"/>
      <c r="E185" s="166"/>
      <c r="F185" s="166"/>
      <c r="G185" s="166"/>
      <c r="H185" s="166"/>
      <c r="I185" s="166"/>
      <c r="J185" s="166"/>
      <c r="K185" s="166"/>
      <c r="L185" s="166"/>
      <c r="M185" s="166"/>
      <c r="N185" s="166"/>
      <c r="O185" s="166"/>
      <c r="P185" s="166"/>
      <c r="Q185" s="166"/>
      <c r="R185" s="166"/>
      <c r="S185" s="166"/>
      <c r="T185" s="166"/>
    </row>
    <row r="186" spans="1:20" ht="15.75" x14ac:dyDescent="0.25">
      <c r="A186" s="166"/>
      <c r="B186" s="166"/>
      <c r="C186" s="166"/>
      <c r="D186" s="166"/>
      <c r="E186" s="166"/>
      <c r="F186" s="166"/>
      <c r="G186" s="166"/>
      <c r="H186" s="166"/>
      <c r="I186" s="166"/>
      <c r="J186" s="166"/>
      <c r="K186" s="166"/>
      <c r="L186" s="166"/>
      <c r="M186" s="166"/>
      <c r="N186" s="166"/>
      <c r="O186" s="166"/>
      <c r="P186" s="166"/>
      <c r="Q186" s="166"/>
      <c r="R186" s="166"/>
      <c r="S186" s="166"/>
      <c r="T186" s="166"/>
    </row>
    <row r="187" spans="1:20" ht="15.75" x14ac:dyDescent="0.25">
      <c r="A187" s="166"/>
      <c r="B187" s="166"/>
      <c r="C187" s="166"/>
      <c r="D187" s="166"/>
      <c r="E187" s="166"/>
      <c r="F187" s="166"/>
      <c r="G187" s="166"/>
      <c r="H187" s="166"/>
      <c r="I187" s="166"/>
      <c r="J187" s="166"/>
      <c r="K187" s="166"/>
      <c r="L187" s="166"/>
      <c r="M187" s="166"/>
      <c r="N187" s="166"/>
      <c r="O187" s="166"/>
      <c r="P187" s="166"/>
      <c r="Q187" s="166"/>
      <c r="R187" s="166"/>
      <c r="S187" s="166"/>
      <c r="T187" s="166"/>
    </row>
    <row r="188" spans="1:20" ht="15.75" x14ac:dyDescent="0.25">
      <c r="A188" s="166"/>
      <c r="B188" s="166"/>
      <c r="C188" s="166"/>
      <c r="D188" s="166"/>
      <c r="E188" s="166"/>
      <c r="F188" s="166"/>
      <c r="G188" s="166"/>
      <c r="H188" s="166"/>
      <c r="I188" s="166"/>
      <c r="J188" s="166"/>
      <c r="K188" s="166"/>
      <c r="L188" s="166"/>
      <c r="M188" s="166"/>
      <c r="N188" s="166"/>
      <c r="O188" s="166"/>
      <c r="P188" s="166"/>
      <c r="Q188" s="166"/>
      <c r="R188" s="166"/>
      <c r="S188" s="166"/>
      <c r="T188" s="166"/>
    </row>
    <row r="189" spans="1:20" ht="15.75" x14ac:dyDescent="0.25">
      <c r="A189" s="166"/>
      <c r="B189" s="166"/>
      <c r="C189" s="166"/>
      <c r="D189" s="166"/>
      <c r="E189" s="166"/>
      <c r="F189" s="166"/>
      <c r="G189" s="166"/>
      <c r="H189" s="166"/>
      <c r="I189" s="166"/>
      <c r="J189" s="166"/>
      <c r="K189" s="166"/>
      <c r="L189" s="166"/>
      <c r="M189" s="166"/>
      <c r="N189" s="166"/>
      <c r="O189" s="166"/>
      <c r="P189" s="166"/>
      <c r="Q189" s="166"/>
      <c r="R189" s="166"/>
      <c r="S189" s="166"/>
      <c r="T189" s="166"/>
    </row>
    <row r="190" spans="1:20" ht="15.75" x14ac:dyDescent="0.25">
      <c r="A190" s="166"/>
      <c r="B190" s="166"/>
      <c r="C190" s="166"/>
      <c r="D190" s="166"/>
      <c r="E190" s="166"/>
      <c r="F190" s="166"/>
      <c r="G190" s="166"/>
      <c r="H190" s="166"/>
      <c r="I190" s="166"/>
      <c r="J190" s="166"/>
      <c r="K190" s="166"/>
      <c r="L190" s="166"/>
      <c r="M190" s="166"/>
      <c r="N190" s="166"/>
      <c r="O190" s="166"/>
      <c r="P190" s="166"/>
      <c r="Q190" s="166"/>
      <c r="R190" s="166"/>
      <c r="S190" s="166"/>
      <c r="T190" s="166"/>
    </row>
    <row r="191" spans="1:20" ht="15.75" x14ac:dyDescent="0.25">
      <c r="A191" s="166"/>
      <c r="B191" s="166"/>
      <c r="C191" s="166"/>
      <c r="D191" s="166"/>
      <c r="E191" s="166"/>
      <c r="F191" s="166"/>
      <c r="G191" s="166"/>
      <c r="H191" s="166"/>
      <c r="I191" s="166"/>
      <c r="J191" s="166"/>
      <c r="K191" s="166"/>
      <c r="L191" s="166"/>
      <c r="M191" s="166"/>
      <c r="N191" s="166"/>
      <c r="O191" s="166"/>
      <c r="P191" s="166"/>
      <c r="Q191" s="166"/>
      <c r="R191" s="166"/>
      <c r="S191" s="166"/>
      <c r="T191" s="166"/>
    </row>
    <row r="192" spans="1:20" ht="15.75" x14ac:dyDescent="0.25">
      <c r="A192" s="166"/>
      <c r="B192" s="166"/>
      <c r="C192" s="166"/>
      <c r="D192" s="166"/>
      <c r="E192" s="166"/>
      <c r="F192" s="166"/>
      <c r="G192" s="166"/>
      <c r="H192" s="166"/>
      <c r="I192" s="166"/>
      <c r="J192" s="166"/>
      <c r="K192" s="166"/>
      <c r="L192" s="166"/>
      <c r="M192" s="166"/>
      <c r="N192" s="166"/>
      <c r="O192" s="166"/>
      <c r="P192" s="166"/>
      <c r="Q192" s="166"/>
      <c r="R192" s="166"/>
      <c r="S192" s="166"/>
      <c r="T192" s="166"/>
    </row>
    <row r="193" spans="1:20" ht="15.75" x14ac:dyDescent="0.25">
      <c r="A193" s="166"/>
      <c r="B193" s="166"/>
      <c r="C193" s="166"/>
      <c r="D193" s="166"/>
      <c r="E193" s="166"/>
      <c r="F193" s="166"/>
      <c r="G193" s="166"/>
      <c r="H193" s="166"/>
      <c r="I193" s="166"/>
      <c r="J193" s="166"/>
      <c r="K193" s="166"/>
      <c r="L193" s="166"/>
      <c r="M193" s="166"/>
      <c r="N193" s="166"/>
      <c r="O193" s="166"/>
      <c r="P193" s="166"/>
      <c r="Q193" s="166"/>
      <c r="R193" s="166"/>
      <c r="S193" s="166"/>
      <c r="T193" s="166"/>
    </row>
    <row r="194" spans="1:20" ht="15.75" x14ac:dyDescent="0.25">
      <c r="A194" s="166"/>
      <c r="B194" s="166"/>
      <c r="C194" s="166"/>
      <c r="D194" s="166"/>
      <c r="E194" s="166"/>
      <c r="F194" s="166"/>
      <c r="G194" s="166"/>
      <c r="H194" s="166"/>
      <c r="I194" s="166"/>
      <c r="J194" s="166"/>
      <c r="K194" s="166"/>
      <c r="L194" s="166"/>
      <c r="M194" s="166"/>
      <c r="N194" s="166"/>
      <c r="O194" s="166"/>
      <c r="P194" s="166"/>
      <c r="Q194" s="166"/>
      <c r="R194" s="166"/>
      <c r="S194" s="166"/>
      <c r="T194" s="166"/>
    </row>
    <row r="195" spans="1:20" ht="15.75" x14ac:dyDescent="0.25">
      <c r="A195" s="166"/>
      <c r="B195" s="166"/>
      <c r="C195" s="166"/>
      <c r="D195" s="166"/>
      <c r="E195" s="166"/>
      <c r="F195" s="166"/>
      <c r="G195" s="166"/>
      <c r="H195" s="166"/>
      <c r="I195" s="166"/>
      <c r="J195" s="166"/>
      <c r="K195" s="166"/>
      <c r="L195" s="166"/>
      <c r="M195" s="166"/>
      <c r="N195" s="166"/>
      <c r="O195" s="166"/>
      <c r="P195" s="166"/>
      <c r="Q195" s="166"/>
      <c r="R195" s="166"/>
      <c r="S195" s="166"/>
      <c r="T195" s="166"/>
    </row>
    <row r="196" spans="1:20" ht="15.75" x14ac:dyDescent="0.25">
      <c r="A196" s="166"/>
      <c r="B196" s="166"/>
      <c r="C196" s="166"/>
      <c r="D196" s="166"/>
      <c r="E196" s="166"/>
      <c r="F196" s="166"/>
      <c r="G196" s="166"/>
      <c r="H196" s="166"/>
      <c r="I196" s="166"/>
      <c r="J196" s="166"/>
      <c r="K196" s="166"/>
      <c r="L196" s="166"/>
      <c r="M196" s="166"/>
      <c r="N196" s="166"/>
      <c r="O196" s="166"/>
      <c r="P196" s="166"/>
      <c r="Q196" s="166"/>
      <c r="R196" s="166"/>
      <c r="S196" s="166"/>
      <c r="T196" s="166"/>
    </row>
    <row r="197" spans="1:20" ht="15.75" x14ac:dyDescent="0.25">
      <c r="A197" s="166"/>
      <c r="B197" s="166"/>
      <c r="C197" s="166"/>
      <c r="D197" s="166"/>
      <c r="E197" s="166"/>
      <c r="F197" s="166"/>
      <c r="G197" s="166"/>
      <c r="H197" s="166"/>
      <c r="I197" s="166"/>
      <c r="J197" s="166"/>
      <c r="K197" s="166"/>
      <c r="L197" s="166"/>
      <c r="M197" s="166"/>
      <c r="N197" s="166"/>
      <c r="O197" s="166"/>
      <c r="P197" s="166"/>
      <c r="Q197" s="166"/>
      <c r="R197" s="166"/>
      <c r="S197" s="166"/>
      <c r="T197" s="166"/>
    </row>
    <row r="198" spans="1:20" ht="15.75" x14ac:dyDescent="0.25">
      <c r="A198" s="166"/>
      <c r="B198" s="166"/>
      <c r="C198" s="166"/>
      <c r="D198" s="166"/>
      <c r="E198" s="166"/>
      <c r="F198" s="166"/>
      <c r="G198" s="166"/>
      <c r="H198" s="166"/>
      <c r="I198" s="166"/>
      <c r="J198" s="166"/>
      <c r="K198" s="166"/>
      <c r="L198" s="166"/>
      <c r="M198" s="166"/>
      <c r="N198" s="166"/>
      <c r="O198" s="166"/>
      <c r="P198" s="166"/>
      <c r="Q198" s="166"/>
      <c r="R198" s="166"/>
      <c r="S198" s="166"/>
      <c r="T198" s="166"/>
    </row>
    <row r="199" spans="1:20" ht="15.75" x14ac:dyDescent="0.25">
      <c r="A199" s="166"/>
      <c r="B199" s="166"/>
      <c r="C199" s="166"/>
      <c r="D199" s="166"/>
      <c r="E199" s="166"/>
      <c r="F199" s="166"/>
      <c r="G199" s="166"/>
      <c r="H199" s="166"/>
      <c r="I199" s="166"/>
      <c r="J199" s="166"/>
      <c r="K199" s="166"/>
      <c r="L199" s="166"/>
      <c r="M199" s="166"/>
      <c r="N199" s="166"/>
      <c r="O199" s="166"/>
      <c r="P199" s="166"/>
      <c r="Q199" s="166"/>
      <c r="R199" s="166"/>
      <c r="S199" s="166"/>
      <c r="T199" s="166"/>
    </row>
    <row r="200" spans="1:20" ht="15.75" x14ac:dyDescent="0.25">
      <c r="A200" s="166"/>
      <c r="B200" s="166"/>
      <c r="C200" s="166"/>
      <c r="D200" s="166"/>
      <c r="E200" s="166"/>
      <c r="F200" s="166"/>
      <c r="G200" s="166"/>
      <c r="H200" s="166"/>
      <c r="I200" s="166"/>
      <c r="J200" s="166"/>
      <c r="K200" s="166"/>
      <c r="L200" s="166"/>
      <c r="M200" s="166"/>
      <c r="N200" s="166"/>
      <c r="O200" s="166"/>
      <c r="P200" s="166"/>
      <c r="Q200" s="166"/>
      <c r="R200" s="166"/>
      <c r="S200" s="166"/>
      <c r="T200" s="166"/>
    </row>
    <row r="201" spans="1:20" ht="15.75" x14ac:dyDescent="0.25">
      <c r="A201" s="166"/>
      <c r="B201" s="166"/>
      <c r="C201" s="166"/>
      <c r="D201" s="166"/>
      <c r="E201" s="166"/>
      <c r="F201" s="166"/>
      <c r="G201" s="166"/>
      <c r="H201" s="166"/>
      <c r="I201" s="166"/>
      <c r="J201" s="166"/>
      <c r="K201" s="166"/>
      <c r="L201" s="166"/>
      <c r="M201" s="166"/>
      <c r="N201" s="166"/>
      <c r="O201" s="166"/>
      <c r="P201" s="166"/>
      <c r="Q201" s="166"/>
      <c r="R201" s="166"/>
      <c r="S201" s="166"/>
      <c r="T201" s="166"/>
    </row>
    <row r="202" spans="1:20" ht="15.75" x14ac:dyDescent="0.25">
      <c r="A202" s="166"/>
      <c r="B202" s="166"/>
      <c r="C202" s="166"/>
      <c r="D202" s="166"/>
      <c r="E202" s="166"/>
      <c r="F202" s="166"/>
      <c r="G202" s="166"/>
      <c r="H202" s="166"/>
      <c r="I202" s="166"/>
      <c r="J202" s="166"/>
      <c r="K202" s="166"/>
      <c r="L202" s="166"/>
      <c r="M202" s="166"/>
      <c r="N202" s="166"/>
      <c r="O202" s="166"/>
      <c r="P202" s="166"/>
      <c r="Q202" s="166"/>
      <c r="R202" s="166"/>
      <c r="S202" s="166"/>
      <c r="T202" s="166"/>
    </row>
    <row r="203" spans="1:20" ht="15.75" x14ac:dyDescent="0.25">
      <c r="A203" s="166"/>
      <c r="B203" s="166"/>
      <c r="C203" s="166"/>
      <c r="D203" s="166"/>
      <c r="E203" s="166"/>
      <c r="F203" s="166"/>
      <c r="G203" s="166"/>
      <c r="H203" s="166"/>
      <c r="I203" s="166"/>
      <c r="J203" s="166"/>
      <c r="K203" s="166"/>
      <c r="L203" s="166"/>
      <c r="M203" s="166"/>
      <c r="N203" s="166"/>
      <c r="O203" s="166"/>
      <c r="P203" s="166"/>
      <c r="Q203" s="166"/>
      <c r="R203" s="166"/>
      <c r="S203" s="166"/>
      <c r="T203" s="166"/>
    </row>
    <row r="204" spans="1:20" ht="15.75" x14ac:dyDescent="0.25">
      <c r="A204" s="166"/>
      <c r="B204" s="166"/>
      <c r="C204" s="166"/>
      <c r="D204" s="166"/>
      <c r="E204" s="166"/>
      <c r="F204" s="166"/>
      <c r="G204" s="166"/>
      <c r="H204" s="166"/>
      <c r="I204" s="166"/>
      <c r="J204" s="166"/>
      <c r="K204" s="166"/>
      <c r="L204" s="166"/>
      <c r="M204" s="166"/>
      <c r="N204" s="166"/>
      <c r="O204" s="166"/>
      <c r="P204" s="166"/>
      <c r="Q204" s="166"/>
      <c r="R204" s="166"/>
      <c r="S204" s="166"/>
      <c r="T204" s="166"/>
    </row>
    <row r="205" spans="1:20" ht="15.75" x14ac:dyDescent="0.25">
      <c r="A205" s="166"/>
      <c r="B205" s="166"/>
      <c r="C205" s="166"/>
      <c r="D205" s="166"/>
      <c r="E205" s="166"/>
      <c r="F205" s="166"/>
      <c r="G205" s="166"/>
      <c r="H205" s="166"/>
      <c r="I205" s="166"/>
      <c r="J205" s="166"/>
      <c r="K205" s="166"/>
      <c r="L205" s="166"/>
      <c r="M205" s="166"/>
      <c r="N205" s="166"/>
      <c r="O205" s="166"/>
      <c r="P205" s="166"/>
      <c r="Q205" s="166"/>
      <c r="R205" s="166"/>
      <c r="S205" s="166"/>
      <c r="T205" s="166"/>
    </row>
    <row r="206" spans="1:20" ht="15.75" x14ac:dyDescent="0.25">
      <c r="A206" s="166"/>
      <c r="B206" s="166"/>
      <c r="C206" s="166"/>
      <c r="D206" s="166"/>
      <c r="E206" s="166"/>
      <c r="F206" s="166"/>
      <c r="G206" s="166"/>
      <c r="H206" s="166"/>
      <c r="I206" s="166"/>
      <c r="J206" s="166"/>
      <c r="K206" s="166"/>
      <c r="L206" s="166"/>
      <c r="M206" s="166"/>
      <c r="N206" s="166"/>
      <c r="O206" s="166"/>
      <c r="P206" s="166"/>
      <c r="Q206" s="166"/>
      <c r="R206" s="166"/>
      <c r="S206" s="166"/>
      <c r="T206" s="166"/>
    </row>
    <row r="207" spans="1:20" ht="15.75" x14ac:dyDescent="0.25">
      <c r="A207" s="166"/>
      <c r="B207" s="166"/>
      <c r="C207" s="166"/>
      <c r="D207" s="166"/>
      <c r="E207" s="166"/>
      <c r="F207" s="166"/>
      <c r="G207" s="166"/>
      <c r="H207" s="166"/>
      <c r="I207" s="166"/>
      <c r="J207" s="166"/>
      <c r="K207" s="166"/>
      <c r="L207" s="166"/>
      <c r="M207" s="166"/>
      <c r="N207" s="166"/>
      <c r="O207" s="166"/>
      <c r="P207" s="166"/>
      <c r="Q207" s="166"/>
      <c r="R207" s="166"/>
      <c r="S207" s="166"/>
      <c r="T207" s="166"/>
    </row>
    <row r="208" spans="1:20" ht="15.75" x14ac:dyDescent="0.25">
      <c r="A208" s="166"/>
      <c r="B208" s="166"/>
      <c r="C208" s="166"/>
      <c r="D208" s="166"/>
      <c r="E208" s="166"/>
      <c r="F208" s="166"/>
      <c r="G208" s="166"/>
      <c r="H208" s="166"/>
      <c r="I208" s="166"/>
      <c r="J208" s="166"/>
      <c r="K208" s="166"/>
      <c r="L208" s="166"/>
      <c r="M208" s="166"/>
      <c r="N208" s="166"/>
      <c r="O208" s="166"/>
      <c r="P208" s="166"/>
      <c r="Q208" s="166"/>
      <c r="R208" s="166"/>
      <c r="S208" s="166"/>
      <c r="T208" s="166"/>
    </row>
    <row r="209" spans="1:20" ht="15.75" x14ac:dyDescent="0.25">
      <c r="A209" s="166"/>
      <c r="B209" s="166"/>
      <c r="C209" s="166"/>
      <c r="D209" s="166"/>
      <c r="E209" s="166"/>
      <c r="F209" s="166"/>
      <c r="G209" s="166"/>
      <c r="H209" s="166"/>
      <c r="I209" s="166"/>
      <c r="J209" s="166"/>
      <c r="K209" s="166"/>
      <c r="L209" s="166"/>
      <c r="M209" s="166"/>
      <c r="N209" s="166"/>
      <c r="O209" s="166"/>
      <c r="P209" s="166"/>
      <c r="Q209" s="166"/>
      <c r="R209" s="166"/>
      <c r="S209" s="166"/>
      <c r="T209" s="166"/>
    </row>
    <row r="210" spans="1:20" ht="15.75" x14ac:dyDescent="0.25">
      <c r="A210" s="166"/>
      <c r="B210" s="166"/>
      <c r="C210" s="166"/>
      <c r="D210" s="166"/>
      <c r="E210" s="166"/>
      <c r="F210" s="166"/>
      <c r="G210" s="166"/>
      <c r="H210" s="166"/>
      <c r="I210" s="166"/>
      <c r="J210" s="166"/>
      <c r="K210" s="166"/>
      <c r="L210" s="166"/>
      <c r="M210" s="166"/>
      <c r="N210" s="166"/>
      <c r="O210" s="166"/>
      <c r="P210" s="166"/>
      <c r="Q210" s="166"/>
      <c r="R210" s="166"/>
      <c r="S210" s="166"/>
      <c r="T210" s="166"/>
    </row>
    <row r="211" spans="1:20" ht="15.75" x14ac:dyDescent="0.25">
      <c r="A211" s="166"/>
      <c r="B211" s="166"/>
      <c r="C211" s="166"/>
      <c r="D211" s="166"/>
      <c r="E211" s="166"/>
      <c r="F211" s="166"/>
      <c r="G211" s="166"/>
      <c r="H211" s="166"/>
      <c r="I211" s="166"/>
      <c r="J211" s="166"/>
      <c r="K211" s="166"/>
      <c r="L211" s="166"/>
      <c r="M211" s="166"/>
      <c r="N211" s="166"/>
      <c r="O211" s="166"/>
      <c r="P211" s="166"/>
      <c r="Q211" s="166"/>
      <c r="R211" s="166"/>
      <c r="S211" s="166"/>
      <c r="T211" s="166"/>
    </row>
    <row r="212" spans="1:20" ht="15.75" x14ac:dyDescent="0.25">
      <c r="A212" s="166"/>
      <c r="B212" s="166"/>
      <c r="C212" s="166"/>
      <c r="D212" s="166"/>
      <c r="E212" s="166"/>
      <c r="F212" s="166"/>
      <c r="G212" s="166"/>
      <c r="H212" s="166"/>
      <c r="I212" s="166"/>
      <c r="J212" s="166"/>
      <c r="K212" s="166"/>
      <c r="L212" s="166"/>
      <c r="M212" s="166"/>
      <c r="N212" s="166"/>
      <c r="O212" s="166"/>
      <c r="P212" s="166"/>
      <c r="Q212" s="166"/>
      <c r="R212" s="166"/>
      <c r="S212" s="166"/>
      <c r="T212" s="166"/>
    </row>
    <row r="213" spans="1:20" ht="15.75" x14ac:dyDescent="0.25">
      <c r="A213" s="166"/>
      <c r="B213" s="166"/>
      <c r="C213" s="166"/>
      <c r="D213" s="166"/>
      <c r="E213" s="166"/>
      <c r="F213" s="166"/>
      <c r="G213" s="166"/>
      <c r="H213" s="166"/>
      <c r="I213" s="166"/>
      <c r="J213" s="166"/>
      <c r="K213" s="166"/>
      <c r="L213" s="166"/>
      <c r="M213" s="166"/>
      <c r="N213" s="166"/>
      <c r="O213" s="166"/>
      <c r="P213" s="166"/>
      <c r="Q213" s="166"/>
      <c r="R213" s="166"/>
      <c r="S213" s="166"/>
      <c r="T213" s="166"/>
    </row>
    <row r="214" spans="1:20" ht="15.75" x14ac:dyDescent="0.25">
      <c r="A214" s="166"/>
      <c r="B214" s="166"/>
      <c r="C214" s="166"/>
      <c r="D214" s="166"/>
      <c r="E214" s="166"/>
      <c r="F214" s="166"/>
      <c r="G214" s="166"/>
      <c r="H214" s="166"/>
      <c r="I214" s="166"/>
      <c r="J214" s="166"/>
      <c r="K214" s="166"/>
      <c r="L214" s="166"/>
      <c r="M214" s="166"/>
      <c r="N214" s="166"/>
      <c r="O214" s="166"/>
      <c r="P214" s="166"/>
      <c r="Q214" s="166"/>
      <c r="R214" s="166"/>
      <c r="S214" s="166"/>
      <c r="T214" s="166"/>
    </row>
    <row r="215" spans="1:20" ht="15.75" x14ac:dyDescent="0.25">
      <c r="A215" s="166"/>
      <c r="B215" s="166"/>
      <c r="C215" s="166"/>
      <c r="D215" s="166"/>
      <c r="E215" s="166"/>
      <c r="F215" s="166"/>
      <c r="G215" s="166"/>
      <c r="H215" s="166"/>
      <c r="I215" s="166"/>
      <c r="J215" s="166"/>
      <c r="K215" s="166"/>
      <c r="L215" s="166"/>
      <c r="M215" s="166"/>
      <c r="N215" s="166"/>
      <c r="O215" s="166"/>
      <c r="P215" s="166"/>
      <c r="Q215" s="166"/>
      <c r="R215" s="166"/>
      <c r="S215" s="166"/>
      <c r="T215" s="166"/>
    </row>
    <row r="216" spans="1:20" ht="15.75" x14ac:dyDescent="0.25">
      <c r="A216" s="166"/>
      <c r="B216" s="166"/>
      <c r="C216" s="166"/>
      <c r="D216" s="166"/>
      <c r="E216" s="166"/>
      <c r="F216" s="166"/>
      <c r="G216" s="166"/>
      <c r="H216" s="166"/>
      <c r="I216" s="166"/>
      <c r="J216" s="166"/>
      <c r="K216" s="166"/>
      <c r="L216" s="166"/>
      <c r="M216" s="166"/>
      <c r="N216" s="166"/>
      <c r="O216" s="166"/>
      <c r="P216" s="166"/>
      <c r="Q216" s="166"/>
      <c r="R216" s="166"/>
      <c r="S216" s="166"/>
      <c r="T216" s="166"/>
    </row>
    <row r="217" spans="1:20" ht="15.75" x14ac:dyDescent="0.25">
      <c r="A217" s="166"/>
      <c r="B217" s="166"/>
      <c r="C217" s="166"/>
      <c r="D217" s="166"/>
      <c r="E217" s="166"/>
      <c r="F217" s="166"/>
      <c r="G217" s="166"/>
      <c r="H217" s="166"/>
      <c r="I217" s="166"/>
      <c r="J217" s="166"/>
      <c r="K217" s="166"/>
      <c r="L217" s="166"/>
      <c r="M217" s="166"/>
      <c r="N217" s="166"/>
      <c r="O217" s="166"/>
      <c r="P217" s="166"/>
      <c r="Q217" s="166"/>
      <c r="R217" s="166"/>
      <c r="S217" s="166"/>
      <c r="T217" s="166"/>
    </row>
    <row r="218" spans="1:20" ht="15.75" x14ac:dyDescent="0.25">
      <c r="A218" s="166"/>
      <c r="B218" s="166"/>
      <c r="C218" s="166"/>
      <c r="D218" s="166"/>
      <c r="E218" s="166"/>
      <c r="F218" s="166"/>
      <c r="G218" s="166"/>
      <c r="H218" s="166"/>
      <c r="I218" s="166"/>
      <c r="J218" s="166"/>
      <c r="K218" s="166"/>
      <c r="L218" s="166"/>
      <c r="M218" s="166"/>
      <c r="N218" s="166"/>
      <c r="O218" s="166"/>
      <c r="P218" s="166"/>
      <c r="Q218" s="166"/>
      <c r="R218" s="166"/>
      <c r="S218" s="166"/>
      <c r="T218" s="166"/>
    </row>
    <row r="219" spans="1:20" ht="15.75" x14ac:dyDescent="0.25">
      <c r="A219" s="166"/>
      <c r="B219" s="166"/>
      <c r="C219" s="166"/>
      <c r="D219" s="166"/>
      <c r="E219" s="166"/>
      <c r="F219" s="166"/>
      <c r="G219" s="166"/>
      <c r="H219" s="166"/>
      <c r="I219" s="166"/>
      <c r="J219" s="166"/>
      <c r="K219" s="166"/>
      <c r="L219" s="166"/>
      <c r="M219" s="166"/>
      <c r="N219" s="166"/>
      <c r="O219" s="166"/>
      <c r="P219" s="166"/>
      <c r="Q219" s="166"/>
      <c r="R219" s="166"/>
      <c r="S219" s="166"/>
      <c r="T219" s="166"/>
    </row>
    <row r="220" spans="1:20" ht="15.75" x14ac:dyDescent="0.25">
      <c r="A220" s="166"/>
      <c r="B220" s="166"/>
      <c r="C220" s="166"/>
      <c r="D220" s="166"/>
      <c r="E220" s="166"/>
      <c r="F220" s="166"/>
      <c r="G220" s="166"/>
      <c r="H220" s="166"/>
      <c r="I220" s="166"/>
      <c r="J220" s="166"/>
      <c r="K220" s="166"/>
      <c r="L220" s="166"/>
      <c r="M220" s="166"/>
      <c r="N220" s="166"/>
      <c r="O220" s="166"/>
      <c r="P220" s="166"/>
      <c r="Q220" s="166"/>
      <c r="R220" s="166"/>
      <c r="S220" s="166"/>
      <c r="T220" s="166"/>
    </row>
    <row r="221" spans="1:20" ht="15.75" x14ac:dyDescent="0.25">
      <c r="A221" s="166"/>
      <c r="B221" s="166"/>
      <c r="C221" s="166"/>
      <c r="D221" s="166"/>
      <c r="E221" s="166"/>
      <c r="F221" s="166"/>
      <c r="G221" s="166"/>
      <c r="H221" s="166"/>
      <c r="I221" s="166"/>
      <c r="J221" s="166"/>
      <c r="K221" s="166"/>
      <c r="L221" s="166"/>
      <c r="M221" s="166"/>
      <c r="N221" s="166"/>
      <c r="O221" s="166"/>
      <c r="P221" s="166"/>
      <c r="Q221" s="166"/>
      <c r="R221" s="166"/>
      <c r="S221" s="166"/>
      <c r="T221" s="166"/>
    </row>
    <row r="222" spans="1:20" ht="15.75" x14ac:dyDescent="0.25">
      <c r="A222" s="166"/>
      <c r="B222" s="166"/>
      <c r="C222" s="166"/>
      <c r="D222" s="166"/>
      <c r="E222" s="166"/>
      <c r="F222" s="166"/>
      <c r="G222" s="166"/>
      <c r="H222" s="166"/>
      <c r="I222" s="166"/>
      <c r="J222" s="166"/>
      <c r="K222" s="166"/>
      <c r="L222" s="166"/>
      <c r="M222" s="166"/>
      <c r="N222" s="166"/>
      <c r="O222" s="166"/>
      <c r="P222" s="166"/>
      <c r="Q222" s="166"/>
      <c r="R222" s="166"/>
      <c r="S222" s="166"/>
      <c r="T222" s="166"/>
    </row>
    <row r="223" spans="1:20" ht="15.75" x14ac:dyDescent="0.25">
      <c r="A223" s="166"/>
      <c r="B223" s="166"/>
      <c r="C223" s="166"/>
      <c r="D223" s="166"/>
      <c r="E223" s="166"/>
      <c r="F223" s="166"/>
      <c r="G223" s="166"/>
      <c r="H223" s="166"/>
      <c r="I223" s="166"/>
      <c r="J223" s="166"/>
      <c r="K223" s="166"/>
      <c r="L223" s="166"/>
      <c r="M223" s="166"/>
      <c r="N223" s="166"/>
      <c r="O223" s="166"/>
      <c r="P223" s="166"/>
      <c r="Q223" s="166"/>
      <c r="R223" s="166"/>
      <c r="S223" s="166"/>
      <c r="T223" s="166"/>
    </row>
    <row r="224" spans="1:20" ht="15.75" x14ac:dyDescent="0.25">
      <c r="A224" s="166"/>
      <c r="B224" s="166"/>
      <c r="C224" s="166"/>
      <c r="D224" s="166"/>
      <c r="E224" s="166"/>
      <c r="F224" s="166"/>
      <c r="G224" s="166"/>
      <c r="H224" s="166"/>
      <c r="I224" s="166"/>
      <c r="J224" s="166"/>
      <c r="K224" s="166"/>
      <c r="L224" s="166"/>
      <c r="M224" s="166"/>
      <c r="N224" s="166"/>
      <c r="O224" s="166"/>
      <c r="P224" s="166"/>
      <c r="Q224" s="166"/>
      <c r="R224" s="166"/>
      <c r="S224" s="166"/>
      <c r="T224" s="166"/>
    </row>
    <row r="225" spans="1:20" ht="15.75" x14ac:dyDescent="0.25">
      <c r="A225" s="166"/>
      <c r="B225" s="166"/>
      <c r="C225" s="166"/>
      <c r="D225" s="166"/>
      <c r="E225" s="166"/>
      <c r="F225" s="166"/>
      <c r="G225" s="166"/>
      <c r="H225" s="166"/>
      <c r="I225" s="166"/>
      <c r="J225" s="166"/>
      <c r="K225" s="166"/>
      <c r="L225" s="166"/>
      <c r="M225" s="166"/>
      <c r="N225" s="166"/>
      <c r="O225" s="166"/>
      <c r="P225" s="166"/>
      <c r="Q225" s="166"/>
      <c r="R225" s="166"/>
      <c r="S225" s="166"/>
      <c r="T225" s="166"/>
    </row>
    <row r="226" spans="1:20" ht="15.75" x14ac:dyDescent="0.25">
      <c r="A226" s="166"/>
      <c r="B226" s="166"/>
      <c r="C226" s="166"/>
      <c r="D226" s="166"/>
      <c r="E226" s="166"/>
      <c r="F226" s="166"/>
      <c r="G226" s="166"/>
      <c r="H226" s="166"/>
      <c r="I226" s="166"/>
      <c r="J226" s="166"/>
      <c r="K226" s="166"/>
      <c r="L226" s="166"/>
      <c r="M226" s="166"/>
      <c r="N226" s="166"/>
      <c r="O226" s="166"/>
      <c r="P226" s="166"/>
      <c r="Q226" s="166"/>
      <c r="R226" s="166"/>
      <c r="S226" s="166"/>
      <c r="T226" s="166"/>
    </row>
    <row r="227" spans="1:20" ht="15.75" x14ac:dyDescent="0.25">
      <c r="A227" s="166"/>
      <c r="B227" s="166"/>
      <c r="C227" s="166"/>
      <c r="D227" s="166"/>
      <c r="E227" s="166"/>
      <c r="F227" s="166"/>
      <c r="G227" s="166"/>
      <c r="H227" s="166"/>
      <c r="I227" s="166"/>
      <c r="J227" s="166"/>
      <c r="K227" s="166"/>
      <c r="L227" s="166"/>
      <c r="M227" s="166"/>
      <c r="N227" s="166"/>
      <c r="O227" s="166"/>
      <c r="P227" s="166"/>
      <c r="Q227" s="166"/>
      <c r="R227" s="166"/>
      <c r="S227" s="166"/>
      <c r="T227" s="166"/>
    </row>
    <row r="228" spans="1:20" ht="15.75" x14ac:dyDescent="0.25">
      <c r="A228" s="166"/>
      <c r="B228" s="166"/>
      <c r="C228" s="166"/>
      <c r="D228" s="166"/>
      <c r="E228" s="166"/>
      <c r="F228" s="166"/>
      <c r="G228" s="166"/>
      <c r="H228" s="166"/>
      <c r="I228" s="166"/>
      <c r="J228" s="166"/>
      <c r="K228" s="166"/>
      <c r="L228" s="166"/>
      <c r="M228" s="166"/>
      <c r="N228" s="166"/>
      <c r="O228" s="166"/>
      <c r="P228" s="166"/>
      <c r="Q228" s="166"/>
      <c r="R228" s="166"/>
      <c r="S228" s="166"/>
      <c r="T228" s="166"/>
    </row>
    <row r="229" spans="1:20" ht="15.75" x14ac:dyDescent="0.25">
      <c r="A229" s="166"/>
      <c r="B229" s="166"/>
      <c r="C229" s="166"/>
      <c r="D229" s="166"/>
      <c r="E229" s="166"/>
      <c r="F229" s="166"/>
      <c r="G229" s="166"/>
      <c r="H229" s="166"/>
      <c r="I229" s="166"/>
      <c r="J229" s="166"/>
      <c r="K229" s="166"/>
      <c r="L229" s="166"/>
      <c r="M229" s="166"/>
      <c r="N229" s="166"/>
      <c r="O229" s="166"/>
      <c r="P229" s="166"/>
      <c r="Q229" s="166"/>
      <c r="R229" s="166"/>
      <c r="S229" s="166"/>
      <c r="T229" s="166"/>
    </row>
    <row r="230" spans="1:20" ht="15.75" x14ac:dyDescent="0.25">
      <c r="A230" s="166"/>
      <c r="B230" s="166"/>
      <c r="C230" s="166"/>
      <c r="D230" s="166"/>
      <c r="E230" s="166"/>
      <c r="F230" s="166"/>
      <c r="G230" s="166"/>
      <c r="H230" s="166"/>
      <c r="I230" s="166"/>
      <c r="J230" s="166"/>
      <c r="K230" s="166"/>
      <c r="L230" s="166"/>
      <c r="M230" s="166"/>
      <c r="N230" s="166"/>
      <c r="O230" s="166"/>
      <c r="P230" s="166"/>
      <c r="Q230" s="166"/>
      <c r="R230" s="166"/>
      <c r="S230" s="166"/>
      <c r="T230" s="166"/>
    </row>
    <row r="231" spans="1:20" ht="15.75" x14ac:dyDescent="0.25">
      <c r="A231" s="166"/>
      <c r="B231" s="166"/>
      <c r="C231" s="166"/>
      <c r="D231" s="166"/>
      <c r="E231" s="166"/>
      <c r="F231" s="166"/>
      <c r="G231" s="166"/>
      <c r="H231" s="166"/>
      <c r="I231" s="166"/>
      <c r="J231" s="166"/>
      <c r="K231" s="166"/>
      <c r="L231" s="166"/>
      <c r="M231" s="166"/>
      <c r="N231" s="166"/>
      <c r="O231" s="166"/>
      <c r="P231" s="166"/>
      <c r="Q231" s="166"/>
      <c r="R231" s="166"/>
      <c r="S231" s="166"/>
      <c r="T231" s="166"/>
    </row>
    <row r="232" spans="1:20" ht="15.75" x14ac:dyDescent="0.25">
      <c r="A232" s="166"/>
      <c r="B232" s="166"/>
      <c r="C232" s="166"/>
      <c r="D232" s="166"/>
      <c r="E232" s="166"/>
      <c r="F232" s="166"/>
      <c r="G232" s="166"/>
      <c r="H232" s="166"/>
      <c r="I232" s="166"/>
      <c r="J232" s="166"/>
      <c r="K232" s="166"/>
      <c r="L232" s="166"/>
      <c r="M232" s="166"/>
      <c r="N232" s="166"/>
      <c r="O232" s="166"/>
      <c r="P232" s="166"/>
      <c r="Q232" s="166"/>
      <c r="R232" s="166"/>
      <c r="S232" s="166"/>
      <c r="T232" s="166"/>
    </row>
    <row r="233" spans="1:20" ht="15.75" x14ac:dyDescent="0.25">
      <c r="A233" s="166"/>
      <c r="B233" s="166"/>
      <c r="C233" s="166"/>
      <c r="D233" s="166"/>
      <c r="E233" s="166"/>
      <c r="F233" s="166"/>
      <c r="G233" s="166"/>
      <c r="H233" s="166"/>
      <c r="I233" s="166"/>
      <c r="J233" s="166"/>
      <c r="K233" s="166"/>
      <c r="L233" s="166"/>
      <c r="M233" s="166"/>
      <c r="N233" s="166"/>
      <c r="O233" s="166"/>
      <c r="P233" s="166"/>
      <c r="Q233" s="166"/>
      <c r="R233" s="166"/>
      <c r="S233" s="166"/>
      <c r="T233" s="166"/>
    </row>
    <row r="234" spans="1:20" ht="15.75" x14ac:dyDescent="0.25">
      <c r="A234" s="166"/>
      <c r="B234" s="166"/>
      <c r="C234" s="166"/>
      <c r="D234" s="166"/>
      <c r="E234" s="166"/>
      <c r="F234" s="166"/>
      <c r="G234" s="166"/>
      <c r="H234" s="166"/>
      <c r="I234" s="166"/>
      <c r="J234" s="166"/>
      <c r="K234" s="166"/>
      <c r="L234" s="166"/>
      <c r="M234" s="166"/>
      <c r="N234" s="166"/>
      <c r="O234" s="166"/>
      <c r="P234" s="166"/>
      <c r="Q234" s="166"/>
      <c r="R234" s="166"/>
      <c r="S234" s="166"/>
      <c r="T234" s="166"/>
    </row>
    <row r="235" spans="1:20" ht="15.75" x14ac:dyDescent="0.25">
      <c r="A235" s="166"/>
      <c r="B235" s="166"/>
      <c r="C235" s="166"/>
      <c r="D235" s="166"/>
      <c r="E235" s="166"/>
      <c r="F235" s="166"/>
      <c r="G235" s="166"/>
      <c r="H235" s="166"/>
      <c r="I235" s="166"/>
      <c r="J235" s="166"/>
      <c r="K235" s="166"/>
      <c r="L235" s="166"/>
      <c r="M235" s="166"/>
      <c r="N235" s="166"/>
      <c r="O235" s="166"/>
      <c r="P235" s="166"/>
      <c r="Q235" s="166"/>
      <c r="R235" s="166"/>
      <c r="S235" s="166"/>
      <c r="T235" s="166"/>
    </row>
    <row r="236" spans="1:20" ht="15.75" x14ac:dyDescent="0.25">
      <c r="A236" s="166"/>
      <c r="B236" s="166"/>
      <c r="C236" s="166"/>
      <c r="D236" s="166"/>
      <c r="E236" s="166"/>
      <c r="F236" s="166"/>
      <c r="G236" s="166"/>
      <c r="H236" s="166"/>
      <c r="I236" s="166"/>
      <c r="J236" s="166"/>
      <c r="K236" s="166"/>
      <c r="L236" s="166"/>
      <c r="M236" s="166"/>
      <c r="N236" s="166"/>
      <c r="O236" s="166"/>
      <c r="P236" s="166"/>
      <c r="Q236" s="166"/>
      <c r="R236" s="166"/>
      <c r="S236" s="166"/>
      <c r="T236" s="166"/>
    </row>
    <row r="237" spans="1:20" ht="15.75" x14ac:dyDescent="0.25">
      <c r="A237" s="166"/>
      <c r="B237" s="166"/>
      <c r="C237" s="166"/>
      <c r="D237" s="166"/>
      <c r="E237" s="166"/>
      <c r="F237" s="166"/>
      <c r="G237" s="166"/>
      <c r="H237" s="166"/>
      <c r="I237" s="166"/>
      <c r="J237" s="166"/>
      <c r="K237" s="166"/>
      <c r="L237" s="166"/>
      <c r="M237" s="166"/>
      <c r="N237" s="166"/>
      <c r="O237" s="166"/>
      <c r="P237" s="166"/>
      <c r="Q237" s="166"/>
      <c r="R237" s="166"/>
      <c r="S237" s="166"/>
      <c r="T237" s="166"/>
    </row>
    <row r="238" spans="1:20" ht="15.75" x14ac:dyDescent="0.25">
      <c r="A238" s="166"/>
      <c r="B238" s="166"/>
      <c r="C238" s="166"/>
      <c r="D238" s="166"/>
      <c r="E238" s="166"/>
      <c r="F238" s="166"/>
      <c r="G238" s="166"/>
      <c r="H238" s="166"/>
      <c r="I238" s="166"/>
      <c r="J238" s="166"/>
      <c r="K238" s="166"/>
      <c r="L238" s="166"/>
      <c r="M238" s="166"/>
      <c r="N238" s="166"/>
      <c r="O238" s="166"/>
      <c r="P238" s="166"/>
      <c r="Q238" s="166"/>
      <c r="R238" s="166"/>
      <c r="S238" s="166"/>
      <c r="T238" s="166"/>
    </row>
    <row r="239" spans="1:20" ht="15.75" x14ac:dyDescent="0.25">
      <c r="A239" s="166"/>
      <c r="B239" s="166"/>
      <c r="C239" s="166"/>
      <c r="D239" s="166"/>
      <c r="E239" s="166"/>
      <c r="F239" s="166"/>
      <c r="G239" s="166"/>
      <c r="H239" s="166"/>
      <c r="I239" s="166"/>
      <c r="J239" s="166"/>
      <c r="K239" s="166"/>
      <c r="L239" s="166"/>
      <c r="M239" s="166"/>
      <c r="N239" s="166"/>
      <c r="O239" s="166"/>
      <c r="P239" s="166"/>
      <c r="Q239" s="166"/>
      <c r="R239" s="166"/>
      <c r="S239" s="166"/>
      <c r="T239" s="166"/>
    </row>
    <row r="240" spans="1:20" ht="15.75" x14ac:dyDescent="0.25">
      <c r="A240" s="166"/>
      <c r="B240" s="166"/>
      <c r="C240" s="166"/>
      <c r="D240" s="166"/>
      <c r="E240" s="166"/>
      <c r="F240" s="166"/>
      <c r="G240" s="166"/>
      <c r="H240" s="166"/>
      <c r="I240" s="166"/>
      <c r="J240" s="166"/>
      <c r="K240" s="166"/>
      <c r="L240" s="166"/>
      <c r="M240" s="166"/>
      <c r="N240" s="166"/>
      <c r="O240" s="166"/>
      <c r="P240" s="166"/>
      <c r="Q240" s="166"/>
      <c r="R240" s="166"/>
      <c r="S240" s="166"/>
      <c r="T240" s="166"/>
    </row>
    <row r="241" spans="1:20" ht="15.75" x14ac:dyDescent="0.25">
      <c r="A241" s="166"/>
      <c r="B241" s="166"/>
      <c r="C241" s="166"/>
      <c r="D241" s="166"/>
      <c r="E241" s="166"/>
      <c r="F241" s="166"/>
      <c r="G241" s="166"/>
      <c r="H241" s="166"/>
      <c r="I241" s="166"/>
      <c r="J241" s="166"/>
      <c r="K241" s="166"/>
      <c r="L241" s="166"/>
      <c r="M241" s="166"/>
      <c r="N241" s="166"/>
      <c r="O241" s="166"/>
      <c r="P241" s="166"/>
      <c r="Q241" s="166"/>
      <c r="R241" s="166"/>
      <c r="S241" s="166"/>
      <c r="T241" s="166"/>
    </row>
    <row r="242" spans="1:20" ht="15.75" x14ac:dyDescent="0.25">
      <c r="A242" s="166"/>
      <c r="B242" s="166"/>
      <c r="C242" s="166"/>
      <c r="D242" s="166"/>
      <c r="E242" s="166"/>
      <c r="F242" s="166"/>
      <c r="G242" s="166"/>
      <c r="H242" s="166"/>
      <c r="I242" s="166"/>
      <c r="J242" s="166"/>
      <c r="K242" s="166"/>
      <c r="L242" s="166"/>
      <c r="M242" s="166"/>
      <c r="N242" s="166"/>
      <c r="O242" s="166"/>
      <c r="P242" s="166"/>
      <c r="Q242" s="166"/>
      <c r="R242" s="166"/>
      <c r="S242" s="166"/>
      <c r="T242" s="166"/>
    </row>
    <row r="243" spans="1:20" ht="15.75" x14ac:dyDescent="0.25">
      <c r="A243" s="166"/>
      <c r="B243" s="166"/>
      <c r="C243" s="166"/>
      <c r="D243" s="166"/>
      <c r="E243" s="166"/>
      <c r="F243" s="166"/>
      <c r="G243" s="166"/>
      <c r="H243" s="166"/>
      <c r="I243" s="166"/>
      <c r="J243" s="166"/>
      <c r="K243" s="166"/>
      <c r="L243" s="166"/>
      <c r="M243" s="166"/>
      <c r="N243" s="166"/>
      <c r="O243" s="166"/>
      <c r="P243" s="166"/>
      <c r="Q243" s="166"/>
      <c r="R243" s="166"/>
      <c r="S243" s="166"/>
      <c r="T243" s="166"/>
    </row>
    <row r="244" spans="1:20" ht="15.75" x14ac:dyDescent="0.25">
      <c r="A244" s="166"/>
      <c r="B244" s="166"/>
      <c r="C244" s="166"/>
      <c r="D244" s="166"/>
      <c r="E244" s="166"/>
      <c r="F244" s="166"/>
      <c r="G244" s="166"/>
      <c r="H244" s="166"/>
      <c r="I244" s="166"/>
      <c r="J244" s="166"/>
      <c r="K244" s="166"/>
      <c r="L244" s="166"/>
      <c r="M244" s="166"/>
      <c r="N244" s="166"/>
      <c r="O244" s="166"/>
      <c r="P244" s="166"/>
      <c r="Q244" s="166"/>
      <c r="R244" s="166"/>
      <c r="S244" s="166"/>
      <c r="T244" s="166"/>
    </row>
    <row r="245" spans="1:20" ht="15.75" x14ac:dyDescent="0.25">
      <c r="A245" s="166"/>
      <c r="B245" s="166"/>
      <c r="C245" s="166"/>
      <c r="D245" s="166"/>
      <c r="E245" s="166"/>
      <c r="F245" s="166"/>
      <c r="G245" s="166"/>
      <c r="H245" s="166"/>
      <c r="I245" s="166"/>
      <c r="J245" s="166"/>
      <c r="K245" s="166"/>
      <c r="L245" s="166"/>
      <c r="M245" s="166"/>
      <c r="N245" s="166"/>
      <c r="O245" s="166"/>
      <c r="P245" s="166"/>
      <c r="Q245" s="166"/>
      <c r="R245" s="166"/>
      <c r="S245" s="166"/>
      <c r="T245" s="166"/>
    </row>
    <row r="246" spans="1:20" ht="15.75" x14ac:dyDescent="0.25">
      <c r="A246" s="166"/>
      <c r="B246" s="166"/>
      <c r="C246" s="166"/>
      <c r="D246" s="166"/>
      <c r="E246" s="166"/>
      <c r="F246" s="166"/>
      <c r="G246" s="166"/>
      <c r="H246" s="166"/>
      <c r="I246" s="166"/>
      <c r="J246" s="166"/>
      <c r="K246" s="166"/>
      <c r="L246" s="166"/>
      <c r="M246" s="166"/>
      <c r="N246" s="166"/>
      <c r="O246" s="166"/>
      <c r="P246" s="166"/>
      <c r="Q246" s="166"/>
      <c r="R246" s="166"/>
      <c r="S246" s="166"/>
      <c r="T246" s="166"/>
    </row>
    <row r="247" spans="1:20" ht="15.75" x14ac:dyDescent="0.25">
      <c r="A247" s="166"/>
      <c r="B247" s="166"/>
      <c r="C247" s="166"/>
      <c r="D247" s="166"/>
      <c r="E247" s="166"/>
      <c r="F247" s="166"/>
      <c r="G247" s="166"/>
      <c r="H247" s="166"/>
      <c r="I247" s="166"/>
      <c r="J247" s="166"/>
      <c r="K247" s="166"/>
      <c r="L247" s="166"/>
      <c r="M247" s="166"/>
      <c r="N247" s="166"/>
      <c r="O247" s="166"/>
      <c r="P247" s="166"/>
      <c r="Q247" s="166"/>
      <c r="R247" s="166"/>
      <c r="S247" s="166"/>
      <c r="T247" s="166"/>
    </row>
    <row r="248" spans="1:20" ht="15.75" x14ac:dyDescent="0.25">
      <c r="A248" s="166"/>
      <c r="B248" s="166"/>
      <c r="C248" s="166"/>
      <c r="D248" s="166"/>
      <c r="E248" s="166"/>
      <c r="F248" s="166"/>
      <c r="G248" s="166"/>
      <c r="H248" s="166"/>
      <c r="I248" s="166"/>
      <c r="J248" s="166"/>
      <c r="K248" s="166"/>
      <c r="L248" s="166"/>
      <c r="M248" s="166"/>
      <c r="N248" s="166"/>
      <c r="O248" s="166"/>
      <c r="P248" s="166"/>
      <c r="Q248" s="166"/>
      <c r="R248" s="166"/>
      <c r="S248" s="166"/>
      <c r="T248" s="166"/>
    </row>
    <row r="249" spans="1:20" ht="15.75" x14ac:dyDescent="0.25">
      <c r="A249" s="166"/>
      <c r="B249" s="166"/>
      <c r="C249" s="166"/>
      <c r="D249" s="166"/>
      <c r="E249" s="166"/>
      <c r="F249" s="166"/>
      <c r="G249" s="166"/>
      <c r="H249" s="166"/>
      <c r="I249" s="166"/>
      <c r="J249" s="166"/>
      <c r="K249" s="166"/>
      <c r="L249" s="166"/>
      <c r="M249" s="166"/>
      <c r="N249" s="166"/>
      <c r="O249" s="166"/>
      <c r="P249" s="166"/>
      <c r="Q249" s="166"/>
      <c r="R249" s="166"/>
      <c r="S249" s="166"/>
      <c r="T249" s="166"/>
    </row>
    <row r="250" spans="1:20" ht="15.75" x14ac:dyDescent="0.25">
      <c r="A250" s="166"/>
      <c r="B250" s="166"/>
      <c r="C250" s="166"/>
      <c r="D250" s="166"/>
      <c r="E250" s="166"/>
      <c r="F250" s="166"/>
      <c r="G250" s="166"/>
      <c r="H250" s="166"/>
      <c r="I250" s="166"/>
      <c r="J250" s="166"/>
      <c r="K250" s="166"/>
      <c r="L250" s="166"/>
      <c r="M250" s="166"/>
      <c r="N250" s="166"/>
      <c r="O250" s="166"/>
      <c r="P250" s="166"/>
      <c r="Q250" s="166"/>
      <c r="R250" s="166"/>
      <c r="S250" s="166"/>
      <c r="T250" s="166"/>
    </row>
    <row r="251" spans="1:20" ht="15.75" x14ac:dyDescent="0.25">
      <c r="A251" s="166"/>
      <c r="B251" s="166"/>
      <c r="C251" s="166"/>
      <c r="D251" s="166"/>
      <c r="E251" s="166"/>
      <c r="F251" s="166"/>
      <c r="G251" s="166"/>
      <c r="H251" s="166"/>
      <c r="I251" s="166"/>
      <c r="J251" s="166"/>
      <c r="K251" s="166"/>
      <c r="L251" s="166"/>
      <c r="M251" s="166"/>
      <c r="N251" s="166"/>
      <c r="O251" s="166"/>
      <c r="P251" s="166"/>
      <c r="Q251" s="166"/>
      <c r="R251" s="166"/>
      <c r="S251" s="166"/>
      <c r="T251" s="166"/>
    </row>
    <row r="252" spans="1:20" ht="15.75" x14ac:dyDescent="0.25">
      <c r="A252" s="166"/>
      <c r="B252" s="166"/>
      <c r="C252" s="166"/>
      <c r="D252" s="166"/>
      <c r="E252" s="166"/>
      <c r="F252" s="166"/>
      <c r="G252" s="166"/>
      <c r="H252" s="166"/>
      <c r="I252" s="166"/>
      <c r="J252" s="166"/>
      <c r="K252" s="166"/>
      <c r="L252" s="166"/>
      <c r="M252" s="166"/>
      <c r="N252" s="166"/>
      <c r="O252" s="166"/>
      <c r="P252" s="166"/>
      <c r="Q252" s="166"/>
      <c r="R252" s="166"/>
      <c r="S252" s="166"/>
      <c r="T252" s="166"/>
    </row>
    <row r="253" spans="1:20" ht="15.75" x14ac:dyDescent="0.25">
      <c r="A253" s="166"/>
      <c r="B253" s="166"/>
      <c r="C253" s="166"/>
      <c r="D253" s="166"/>
      <c r="E253" s="166"/>
      <c r="F253" s="166"/>
      <c r="G253" s="166"/>
      <c r="H253" s="166"/>
      <c r="I253" s="166"/>
      <c r="J253" s="166"/>
      <c r="K253" s="166"/>
      <c r="L253" s="166"/>
      <c r="M253" s="166"/>
      <c r="N253" s="166"/>
      <c r="O253" s="166"/>
      <c r="P253" s="166"/>
      <c r="Q253" s="166"/>
      <c r="R253" s="166"/>
      <c r="S253" s="166"/>
      <c r="T253" s="166"/>
    </row>
    <row r="254" spans="1:20" ht="15.75" x14ac:dyDescent="0.25">
      <c r="A254" s="166"/>
      <c r="B254" s="166"/>
      <c r="C254" s="166"/>
      <c r="D254" s="166"/>
      <c r="E254" s="166"/>
      <c r="F254" s="166"/>
      <c r="G254" s="166"/>
      <c r="H254" s="166"/>
      <c r="I254" s="166"/>
      <c r="J254" s="166"/>
      <c r="K254" s="166"/>
      <c r="L254" s="166"/>
      <c r="M254" s="166"/>
      <c r="N254" s="166"/>
      <c r="O254" s="166"/>
      <c r="P254" s="166"/>
      <c r="Q254" s="166"/>
      <c r="R254" s="166"/>
      <c r="S254" s="166"/>
      <c r="T254" s="166"/>
    </row>
    <row r="255" spans="1:20" ht="15.75" x14ac:dyDescent="0.25">
      <c r="A255" s="166"/>
      <c r="B255" s="166"/>
      <c r="C255" s="166"/>
      <c r="D255" s="166"/>
      <c r="E255" s="166"/>
      <c r="F255" s="166"/>
      <c r="G255" s="166"/>
      <c r="H255" s="166"/>
      <c r="I255" s="166"/>
      <c r="J255" s="166"/>
      <c r="K255" s="166"/>
      <c r="L255" s="166"/>
      <c r="M255" s="166"/>
      <c r="N255" s="166"/>
      <c r="O255" s="166"/>
      <c r="P255" s="166"/>
      <c r="Q255" s="166"/>
      <c r="R255" s="166"/>
      <c r="S255" s="166"/>
      <c r="T255" s="166"/>
    </row>
    <row r="256" spans="1:20" ht="15.75" x14ac:dyDescent="0.25">
      <c r="A256" s="166"/>
      <c r="B256" s="166"/>
      <c r="C256" s="166"/>
      <c r="D256" s="166"/>
      <c r="E256" s="166"/>
      <c r="F256" s="166"/>
      <c r="G256" s="166"/>
      <c r="H256" s="166"/>
      <c r="I256" s="166"/>
      <c r="J256" s="166"/>
      <c r="K256" s="166"/>
      <c r="L256" s="166"/>
      <c r="M256" s="166"/>
      <c r="N256" s="166"/>
      <c r="O256" s="166"/>
      <c r="P256" s="166"/>
      <c r="Q256" s="166"/>
      <c r="R256" s="166"/>
      <c r="S256" s="166"/>
      <c r="T256" s="166"/>
    </row>
    <row r="257" spans="1:20" ht="15.75" x14ac:dyDescent="0.25">
      <c r="A257" s="166"/>
      <c r="B257" s="166"/>
      <c r="C257" s="166"/>
      <c r="D257" s="166"/>
      <c r="E257" s="166"/>
      <c r="F257" s="166"/>
      <c r="G257" s="166"/>
      <c r="H257" s="166"/>
      <c r="I257" s="166"/>
      <c r="J257" s="166"/>
      <c r="K257" s="166"/>
      <c r="L257" s="166"/>
      <c r="M257" s="166"/>
      <c r="N257" s="166"/>
      <c r="O257" s="166"/>
      <c r="P257" s="166"/>
      <c r="Q257" s="166"/>
      <c r="R257" s="166"/>
      <c r="S257" s="166"/>
      <c r="T257" s="166"/>
    </row>
    <row r="258" spans="1:20" ht="15.75" x14ac:dyDescent="0.25">
      <c r="A258" s="166"/>
      <c r="B258" s="166"/>
      <c r="C258" s="166"/>
      <c r="D258" s="166"/>
      <c r="E258" s="166"/>
      <c r="F258" s="166"/>
      <c r="G258" s="166"/>
      <c r="H258" s="166"/>
      <c r="I258" s="166"/>
      <c r="J258" s="166"/>
      <c r="K258" s="166"/>
      <c r="L258" s="166"/>
      <c r="M258" s="166"/>
      <c r="N258" s="166"/>
      <c r="O258" s="166"/>
      <c r="P258" s="166"/>
      <c r="Q258" s="166"/>
      <c r="R258" s="166"/>
      <c r="S258" s="166"/>
      <c r="T258" s="166"/>
    </row>
    <row r="259" spans="1:20" ht="15.75" x14ac:dyDescent="0.25">
      <c r="A259" s="166"/>
      <c r="B259" s="166"/>
      <c r="C259" s="166"/>
      <c r="D259" s="166"/>
      <c r="E259" s="166"/>
      <c r="F259" s="166"/>
      <c r="G259" s="166"/>
      <c r="H259" s="166"/>
      <c r="I259" s="166"/>
      <c r="J259" s="166"/>
      <c r="K259" s="166"/>
      <c r="L259" s="166"/>
      <c r="M259" s="166"/>
      <c r="N259" s="166"/>
      <c r="O259" s="166"/>
      <c r="P259" s="166"/>
      <c r="Q259" s="166"/>
      <c r="R259" s="166"/>
      <c r="S259" s="166"/>
      <c r="T259" s="166"/>
    </row>
    <row r="260" spans="1:20" ht="15.75" x14ac:dyDescent="0.25">
      <c r="A260" s="166"/>
      <c r="B260" s="166"/>
      <c r="C260" s="166"/>
      <c r="D260" s="166"/>
      <c r="E260" s="166"/>
      <c r="F260" s="166"/>
      <c r="G260" s="166"/>
      <c r="H260" s="166"/>
      <c r="I260" s="166"/>
      <c r="J260" s="166"/>
      <c r="K260" s="166"/>
      <c r="L260" s="166"/>
      <c r="M260" s="166"/>
      <c r="N260" s="166"/>
      <c r="O260" s="166"/>
      <c r="P260" s="166"/>
      <c r="Q260" s="166"/>
      <c r="R260" s="166"/>
      <c r="S260" s="166"/>
      <c r="T260" s="166"/>
    </row>
    <row r="261" spans="1:20" ht="15.75" x14ac:dyDescent="0.25">
      <c r="A261" s="166"/>
      <c r="B261" s="166"/>
      <c r="C261" s="166"/>
      <c r="D261" s="166"/>
      <c r="E261" s="166"/>
      <c r="F261" s="166"/>
      <c r="G261" s="166"/>
      <c r="H261" s="166"/>
      <c r="I261" s="166"/>
      <c r="J261" s="166"/>
      <c r="K261" s="166"/>
      <c r="L261" s="166"/>
      <c r="M261" s="166"/>
      <c r="N261" s="166"/>
      <c r="O261" s="166"/>
      <c r="P261" s="166"/>
      <c r="Q261" s="166"/>
      <c r="R261" s="166"/>
      <c r="S261" s="166"/>
      <c r="T261" s="166"/>
    </row>
    <row r="262" spans="1:20" ht="15.75" x14ac:dyDescent="0.25">
      <c r="A262" s="166"/>
      <c r="B262" s="166"/>
      <c r="C262" s="166"/>
      <c r="D262" s="166"/>
      <c r="E262" s="166"/>
      <c r="F262" s="166"/>
      <c r="G262" s="166"/>
      <c r="H262" s="166"/>
      <c r="I262" s="166"/>
      <c r="J262" s="166"/>
      <c r="K262" s="166"/>
      <c r="L262" s="166"/>
      <c r="M262" s="166"/>
      <c r="N262" s="166"/>
      <c r="O262" s="166"/>
      <c r="P262" s="166"/>
      <c r="Q262" s="166"/>
      <c r="R262" s="166"/>
      <c r="S262" s="166"/>
      <c r="T262" s="166"/>
    </row>
    <row r="263" spans="1:20" ht="15.75" x14ac:dyDescent="0.25">
      <c r="A263" s="166"/>
      <c r="B263" s="166"/>
      <c r="C263" s="166"/>
      <c r="D263" s="166"/>
      <c r="E263" s="166"/>
      <c r="F263" s="166"/>
      <c r="G263" s="166"/>
      <c r="H263" s="166"/>
      <c r="I263" s="166"/>
      <c r="J263" s="166"/>
      <c r="K263" s="166"/>
      <c r="L263" s="166"/>
      <c r="M263" s="166"/>
      <c r="N263" s="166"/>
      <c r="O263" s="166"/>
      <c r="P263" s="166"/>
      <c r="Q263" s="166"/>
      <c r="R263" s="166"/>
      <c r="S263" s="166"/>
      <c r="T263" s="166"/>
    </row>
    <row r="264" spans="1:20" ht="15.75" x14ac:dyDescent="0.25">
      <c r="A264" s="166"/>
      <c r="B264" s="166"/>
      <c r="C264" s="166"/>
      <c r="D264" s="166"/>
      <c r="E264" s="166"/>
      <c r="F264" s="166"/>
      <c r="G264" s="166"/>
      <c r="H264" s="166"/>
      <c r="I264" s="166"/>
      <c r="J264" s="166"/>
      <c r="K264" s="166"/>
      <c r="L264" s="166"/>
      <c r="M264" s="166"/>
      <c r="N264" s="166"/>
      <c r="O264" s="166"/>
      <c r="P264" s="166"/>
      <c r="Q264" s="166"/>
      <c r="R264" s="166"/>
      <c r="S264" s="166"/>
      <c r="T264" s="166"/>
    </row>
    <row r="265" spans="1:20" ht="15.75" x14ac:dyDescent="0.25">
      <c r="A265" s="166"/>
      <c r="B265" s="166"/>
      <c r="C265" s="166"/>
      <c r="D265" s="166"/>
      <c r="E265" s="166"/>
      <c r="F265" s="166"/>
      <c r="G265" s="166"/>
      <c r="H265" s="166"/>
      <c r="I265" s="166"/>
      <c r="J265" s="166"/>
      <c r="K265" s="166"/>
      <c r="L265" s="166"/>
      <c r="M265" s="166"/>
      <c r="N265" s="166"/>
      <c r="O265" s="166"/>
      <c r="P265" s="166"/>
      <c r="Q265" s="166"/>
      <c r="R265" s="166"/>
      <c r="S265" s="166"/>
      <c r="T265" s="166"/>
    </row>
    <row r="266" spans="1:20" ht="15.75" x14ac:dyDescent="0.25">
      <c r="A266" s="166"/>
      <c r="B266" s="166"/>
      <c r="C266" s="166"/>
      <c r="D266" s="166"/>
      <c r="E266" s="166"/>
      <c r="F266" s="166"/>
      <c r="G266" s="166"/>
      <c r="H266" s="166"/>
      <c r="I266" s="166"/>
      <c r="J266" s="166"/>
      <c r="K266" s="166"/>
      <c r="L266" s="166"/>
      <c r="M266" s="166"/>
      <c r="N266" s="166"/>
      <c r="O266" s="166"/>
      <c r="P266" s="166"/>
      <c r="Q266" s="166"/>
      <c r="R266" s="166"/>
      <c r="S266" s="166"/>
      <c r="T266" s="166"/>
    </row>
    <row r="267" spans="1:20" ht="15.75" x14ac:dyDescent="0.25">
      <c r="A267" s="166"/>
      <c r="B267" s="166"/>
      <c r="C267" s="166"/>
      <c r="D267" s="166"/>
      <c r="E267" s="166"/>
      <c r="F267" s="166"/>
      <c r="G267" s="166"/>
      <c r="H267" s="166"/>
      <c r="I267" s="166"/>
      <c r="J267" s="166"/>
      <c r="K267" s="166"/>
      <c r="L267" s="166"/>
      <c r="M267" s="166"/>
      <c r="N267" s="166"/>
      <c r="O267" s="166"/>
      <c r="P267" s="166"/>
      <c r="Q267" s="166"/>
      <c r="R267" s="166"/>
      <c r="S267" s="166"/>
      <c r="T267" s="166"/>
    </row>
    <row r="268" spans="1:20" ht="15.75" x14ac:dyDescent="0.25">
      <c r="A268" s="166"/>
      <c r="B268" s="166"/>
      <c r="C268" s="166"/>
      <c r="D268" s="166"/>
      <c r="E268" s="166"/>
      <c r="F268" s="166"/>
      <c r="G268" s="166"/>
      <c r="H268" s="166"/>
      <c r="I268" s="166"/>
      <c r="J268" s="166"/>
      <c r="K268" s="166"/>
      <c r="L268" s="166"/>
      <c r="M268" s="166"/>
      <c r="N268" s="166"/>
      <c r="O268" s="166"/>
      <c r="P268" s="166"/>
      <c r="Q268" s="166"/>
      <c r="R268" s="166"/>
      <c r="S268" s="166"/>
      <c r="T268" s="166"/>
    </row>
    <row r="269" spans="1:20" ht="15.75" x14ac:dyDescent="0.25">
      <c r="A269" s="166"/>
      <c r="B269" s="166"/>
      <c r="C269" s="166"/>
      <c r="D269" s="166"/>
      <c r="E269" s="166"/>
      <c r="F269" s="166"/>
      <c r="G269" s="166"/>
      <c r="H269" s="166"/>
      <c r="I269" s="166"/>
      <c r="J269" s="166"/>
      <c r="K269" s="166"/>
      <c r="L269" s="166"/>
      <c r="M269" s="166"/>
      <c r="N269" s="166"/>
      <c r="O269" s="166"/>
      <c r="P269" s="166"/>
      <c r="Q269" s="166"/>
      <c r="R269" s="166"/>
      <c r="S269" s="166"/>
      <c r="T269" s="166"/>
    </row>
    <row r="270" spans="1:20" ht="15.75" x14ac:dyDescent="0.25">
      <c r="A270" s="166"/>
      <c r="B270" s="166"/>
      <c r="C270" s="166"/>
      <c r="D270" s="166"/>
      <c r="E270" s="166"/>
      <c r="F270" s="166"/>
      <c r="G270" s="166"/>
      <c r="H270" s="166"/>
      <c r="I270" s="166"/>
      <c r="J270" s="166"/>
      <c r="K270" s="166"/>
      <c r="L270" s="166"/>
      <c r="M270" s="166"/>
      <c r="N270" s="166"/>
      <c r="O270" s="166"/>
      <c r="P270" s="166"/>
      <c r="Q270" s="166"/>
      <c r="R270" s="166"/>
      <c r="S270" s="166"/>
      <c r="T270" s="166"/>
    </row>
    <row r="271" spans="1:20" ht="15.75" x14ac:dyDescent="0.25">
      <c r="A271" s="166"/>
      <c r="B271" s="166"/>
      <c r="C271" s="166"/>
      <c r="D271" s="166"/>
      <c r="E271" s="166"/>
      <c r="F271" s="166"/>
      <c r="G271" s="166"/>
      <c r="H271" s="166"/>
      <c r="I271" s="166"/>
      <c r="J271" s="166"/>
      <c r="K271" s="166"/>
      <c r="L271" s="166"/>
      <c r="M271" s="166"/>
      <c r="N271" s="166"/>
      <c r="O271" s="166"/>
      <c r="P271" s="166"/>
      <c r="Q271" s="166"/>
      <c r="R271" s="166"/>
      <c r="S271" s="166"/>
      <c r="T271" s="166"/>
    </row>
    <row r="272" spans="1:20" ht="15.75" x14ac:dyDescent="0.25">
      <c r="A272" s="166"/>
      <c r="B272" s="166"/>
      <c r="C272" s="166"/>
      <c r="D272" s="166"/>
      <c r="E272" s="166"/>
      <c r="F272" s="166"/>
      <c r="G272" s="166"/>
      <c r="H272" s="166"/>
      <c r="I272" s="166"/>
      <c r="J272" s="166"/>
      <c r="K272" s="166"/>
      <c r="L272" s="166"/>
      <c r="M272" s="166"/>
      <c r="N272" s="166"/>
      <c r="O272" s="166"/>
      <c r="P272" s="166"/>
      <c r="Q272" s="166"/>
      <c r="R272" s="166"/>
      <c r="S272" s="166"/>
      <c r="T272" s="166"/>
    </row>
    <row r="273" spans="1:20" ht="15.75" x14ac:dyDescent="0.25">
      <c r="A273" s="166"/>
      <c r="B273" s="166"/>
      <c r="C273" s="166"/>
      <c r="D273" s="166"/>
      <c r="E273" s="166"/>
      <c r="F273" s="166"/>
      <c r="G273" s="166"/>
      <c r="H273" s="166"/>
      <c r="I273" s="166"/>
      <c r="J273" s="166"/>
      <c r="K273" s="166"/>
      <c r="L273" s="166"/>
      <c r="M273" s="166"/>
      <c r="N273" s="166"/>
      <c r="O273" s="166"/>
      <c r="P273" s="166"/>
      <c r="Q273" s="166"/>
      <c r="R273" s="166"/>
      <c r="S273" s="166"/>
      <c r="T273" s="166"/>
    </row>
    <row r="274" spans="1:20" ht="15.75" x14ac:dyDescent="0.25">
      <c r="A274" s="166"/>
      <c r="B274" s="166"/>
      <c r="C274" s="166"/>
      <c r="D274" s="166"/>
      <c r="E274" s="166"/>
      <c r="F274" s="166"/>
      <c r="G274" s="166"/>
      <c r="H274" s="166"/>
      <c r="I274" s="166"/>
      <c r="J274" s="166"/>
      <c r="K274" s="166"/>
      <c r="L274" s="166"/>
      <c r="M274" s="166"/>
      <c r="N274" s="166"/>
      <c r="O274" s="166"/>
      <c r="P274" s="166"/>
      <c r="Q274" s="166"/>
      <c r="R274" s="166"/>
      <c r="S274" s="166"/>
      <c r="T274" s="166"/>
    </row>
    <row r="275" spans="1:20" ht="15.75" x14ac:dyDescent="0.25">
      <c r="A275" s="166"/>
      <c r="B275" s="166"/>
      <c r="C275" s="166"/>
      <c r="D275" s="166"/>
      <c r="E275" s="166"/>
      <c r="F275" s="166"/>
      <c r="G275" s="166"/>
      <c r="H275" s="166"/>
      <c r="I275" s="166"/>
      <c r="J275" s="166"/>
      <c r="K275" s="166"/>
      <c r="L275" s="166"/>
      <c r="M275" s="166"/>
      <c r="N275" s="166"/>
      <c r="O275" s="166"/>
      <c r="P275" s="166"/>
      <c r="Q275" s="166"/>
      <c r="R275" s="166"/>
      <c r="S275" s="166"/>
      <c r="T275" s="166"/>
    </row>
    <row r="276" spans="1:20" ht="15.75" x14ac:dyDescent="0.25">
      <c r="A276" s="166"/>
      <c r="B276" s="166"/>
      <c r="C276" s="166"/>
      <c r="D276" s="166"/>
      <c r="E276" s="166"/>
      <c r="F276" s="166"/>
      <c r="G276" s="166"/>
      <c r="H276" s="166"/>
      <c r="I276" s="166"/>
      <c r="J276" s="166"/>
      <c r="K276" s="166"/>
      <c r="L276" s="166"/>
      <c r="M276" s="166"/>
      <c r="N276" s="166"/>
      <c r="O276" s="166"/>
      <c r="P276" s="166"/>
      <c r="Q276" s="166"/>
      <c r="R276" s="166"/>
      <c r="S276" s="166"/>
      <c r="T276" s="166"/>
    </row>
    <row r="277" spans="1:20" ht="15.75" x14ac:dyDescent="0.25">
      <c r="A277" s="166"/>
      <c r="B277" s="166"/>
      <c r="C277" s="166"/>
      <c r="D277" s="166"/>
      <c r="E277" s="166"/>
      <c r="F277" s="166"/>
      <c r="G277" s="166"/>
      <c r="H277" s="166"/>
      <c r="I277" s="166"/>
      <c r="J277" s="166"/>
      <c r="K277" s="166"/>
      <c r="L277" s="166"/>
      <c r="M277" s="166"/>
      <c r="N277" s="166"/>
      <c r="O277" s="166"/>
      <c r="P277" s="166"/>
      <c r="Q277" s="166"/>
      <c r="R277" s="166"/>
      <c r="S277" s="166"/>
      <c r="T277" s="166"/>
    </row>
    <row r="278" spans="1:20" ht="15.75" x14ac:dyDescent="0.25">
      <c r="A278" s="166"/>
      <c r="B278" s="166"/>
      <c r="C278" s="166"/>
      <c r="D278" s="166"/>
      <c r="E278" s="166"/>
      <c r="F278" s="166"/>
      <c r="G278" s="166"/>
      <c r="H278" s="166"/>
      <c r="I278" s="166"/>
      <c r="J278" s="166"/>
      <c r="K278" s="166"/>
      <c r="L278" s="166"/>
      <c r="M278" s="166"/>
      <c r="N278" s="166"/>
      <c r="O278" s="166"/>
      <c r="P278" s="166"/>
      <c r="Q278" s="166"/>
      <c r="R278" s="166"/>
      <c r="S278" s="166"/>
      <c r="T278" s="166"/>
    </row>
    <row r="279" spans="1:20" ht="15.75" x14ac:dyDescent="0.25">
      <c r="A279" s="166"/>
      <c r="B279" s="166"/>
      <c r="C279" s="166"/>
      <c r="D279" s="166"/>
      <c r="E279" s="166"/>
      <c r="F279" s="166"/>
      <c r="G279" s="166"/>
      <c r="H279" s="166"/>
      <c r="I279" s="166"/>
      <c r="J279" s="166"/>
      <c r="K279" s="166"/>
      <c r="L279" s="166"/>
      <c r="M279" s="166"/>
      <c r="N279" s="166"/>
      <c r="O279" s="166"/>
      <c r="P279" s="166"/>
      <c r="Q279" s="166"/>
      <c r="R279" s="166"/>
      <c r="S279" s="166"/>
      <c r="T279" s="166"/>
    </row>
    <row r="280" spans="1:20" ht="15.75" x14ac:dyDescent="0.25">
      <c r="A280" s="166"/>
      <c r="B280" s="166"/>
      <c r="C280" s="166"/>
      <c r="D280" s="166"/>
      <c r="E280" s="166"/>
      <c r="F280" s="166"/>
      <c r="G280" s="166"/>
      <c r="H280" s="166"/>
      <c r="I280" s="166"/>
      <c r="J280" s="166"/>
      <c r="K280" s="166"/>
      <c r="L280" s="166"/>
      <c r="M280" s="166"/>
      <c r="N280" s="166"/>
      <c r="O280" s="166"/>
      <c r="P280" s="166"/>
      <c r="Q280" s="166"/>
      <c r="R280" s="166"/>
      <c r="S280" s="166"/>
      <c r="T280" s="166"/>
    </row>
    <row r="281" spans="1:20" ht="15.75" x14ac:dyDescent="0.25">
      <c r="A281" s="166"/>
      <c r="B281" s="166"/>
      <c r="C281" s="166"/>
      <c r="D281" s="166"/>
      <c r="E281" s="166"/>
      <c r="F281" s="166"/>
      <c r="G281" s="166"/>
      <c r="H281" s="166"/>
      <c r="I281" s="166"/>
      <c r="J281" s="166"/>
      <c r="K281" s="166"/>
      <c r="L281" s="166"/>
      <c r="M281" s="166"/>
      <c r="N281" s="166"/>
      <c r="O281" s="166"/>
      <c r="P281" s="166"/>
      <c r="Q281" s="166"/>
      <c r="R281" s="166"/>
      <c r="S281" s="166"/>
      <c r="T281" s="166"/>
    </row>
    <row r="282" spans="1:20" ht="15.75" x14ac:dyDescent="0.25">
      <c r="A282" s="166"/>
      <c r="B282" s="166"/>
      <c r="C282" s="166"/>
      <c r="D282" s="166"/>
      <c r="E282" s="166"/>
      <c r="F282" s="166"/>
      <c r="G282" s="166"/>
      <c r="H282" s="166"/>
      <c r="I282" s="166"/>
      <c r="J282" s="166"/>
      <c r="K282" s="166"/>
      <c r="L282" s="166"/>
      <c r="M282" s="166"/>
      <c r="N282" s="166"/>
      <c r="O282" s="166"/>
      <c r="P282" s="166"/>
      <c r="Q282" s="166"/>
      <c r="R282" s="166"/>
      <c r="S282" s="166"/>
      <c r="T282" s="166"/>
    </row>
    <row r="283" spans="1:20" ht="15.75" x14ac:dyDescent="0.25">
      <c r="A283" s="166"/>
      <c r="B283" s="166"/>
      <c r="C283" s="166"/>
      <c r="D283" s="166"/>
      <c r="E283" s="166"/>
      <c r="F283" s="166"/>
      <c r="G283" s="166"/>
      <c r="H283" s="166"/>
      <c r="I283" s="166"/>
      <c r="J283" s="166"/>
      <c r="K283" s="166"/>
      <c r="L283" s="166"/>
      <c r="M283" s="166"/>
      <c r="N283" s="166"/>
      <c r="O283" s="166"/>
      <c r="P283" s="166"/>
      <c r="Q283" s="166"/>
      <c r="R283" s="166"/>
      <c r="S283" s="166"/>
      <c r="T283" s="166"/>
    </row>
    <row r="284" spans="1:20" ht="15.75" x14ac:dyDescent="0.25">
      <c r="A284" s="166"/>
      <c r="B284" s="166"/>
      <c r="C284" s="166"/>
      <c r="D284" s="166"/>
      <c r="E284" s="166"/>
      <c r="F284" s="166"/>
      <c r="G284" s="166"/>
      <c r="H284" s="166"/>
      <c r="I284" s="166"/>
      <c r="J284" s="166"/>
      <c r="K284" s="166"/>
      <c r="L284" s="166"/>
      <c r="M284" s="166"/>
      <c r="N284" s="166"/>
      <c r="O284" s="166"/>
      <c r="P284" s="166"/>
      <c r="Q284" s="166"/>
      <c r="R284" s="166"/>
      <c r="S284" s="166"/>
      <c r="T284" s="166"/>
    </row>
    <row r="285" spans="1:20" ht="15.75" x14ac:dyDescent="0.25">
      <c r="A285" s="166"/>
      <c r="B285" s="166"/>
      <c r="C285" s="166"/>
      <c r="D285" s="166"/>
      <c r="E285" s="166"/>
      <c r="F285" s="166"/>
      <c r="G285" s="166"/>
      <c r="H285" s="166"/>
      <c r="I285" s="166"/>
      <c r="J285" s="166"/>
      <c r="K285" s="166"/>
      <c r="L285" s="166"/>
      <c r="M285" s="166"/>
      <c r="N285" s="166"/>
      <c r="O285" s="166"/>
      <c r="P285" s="166"/>
      <c r="Q285" s="166"/>
      <c r="R285" s="166"/>
      <c r="S285" s="166"/>
      <c r="T285" s="166"/>
    </row>
    <row r="286" spans="1:20" ht="15.75" x14ac:dyDescent="0.25">
      <c r="A286" s="166"/>
      <c r="B286" s="166"/>
      <c r="C286" s="166"/>
      <c r="D286" s="166"/>
      <c r="E286" s="166"/>
      <c r="F286" s="166"/>
      <c r="G286" s="166"/>
      <c r="H286" s="166"/>
      <c r="I286" s="166"/>
      <c r="J286" s="166"/>
      <c r="K286" s="166"/>
      <c r="L286" s="166"/>
      <c r="M286" s="166"/>
      <c r="N286" s="166"/>
      <c r="O286" s="166"/>
      <c r="P286" s="166"/>
      <c r="Q286" s="166"/>
      <c r="R286" s="166"/>
      <c r="S286" s="166"/>
      <c r="T286" s="166"/>
    </row>
    <row r="287" spans="1:20" ht="15.75" x14ac:dyDescent="0.25">
      <c r="A287" s="166"/>
      <c r="B287" s="166"/>
      <c r="C287" s="166"/>
      <c r="D287" s="166"/>
      <c r="E287" s="166"/>
      <c r="F287" s="166"/>
      <c r="G287" s="166"/>
      <c r="H287" s="166"/>
      <c r="I287" s="166"/>
      <c r="J287" s="166"/>
      <c r="K287" s="166"/>
      <c r="L287" s="166"/>
      <c r="M287" s="166"/>
      <c r="N287" s="166"/>
      <c r="O287" s="166"/>
      <c r="P287" s="166"/>
      <c r="Q287" s="166"/>
      <c r="R287" s="166"/>
      <c r="S287" s="166"/>
      <c r="T287" s="166"/>
    </row>
    <row r="288" spans="1:20" ht="15.75" x14ac:dyDescent="0.25">
      <c r="A288" s="166"/>
      <c r="B288" s="166"/>
      <c r="C288" s="166"/>
      <c r="D288" s="166"/>
      <c r="E288" s="166"/>
      <c r="F288" s="166"/>
      <c r="G288" s="166"/>
      <c r="H288" s="166"/>
      <c r="I288" s="166"/>
      <c r="J288" s="166"/>
      <c r="K288" s="166"/>
      <c r="L288" s="166"/>
      <c r="M288" s="166"/>
      <c r="N288" s="166"/>
      <c r="O288" s="166"/>
      <c r="P288" s="166"/>
      <c r="Q288" s="166"/>
      <c r="R288" s="166"/>
      <c r="S288" s="166"/>
      <c r="T288" s="166"/>
    </row>
    <row r="289" spans="1:20" ht="15.75" x14ac:dyDescent="0.25">
      <c r="A289" s="166"/>
      <c r="B289" s="166"/>
      <c r="C289" s="166"/>
      <c r="D289" s="166"/>
      <c r="E289" s="166"/>
      <c r="F289" s="166"/>
      <c r="G289" s="166"/>
      <c r="H289" s="166"/>
      <c r="I289" s="166"/>
      <c r="J289" s="166"/>
      <c r="K289" s="166"/>
      <c r="L289" s="166"/>
      <c r="M289" s="166"/>
      <c r="N289" s="166"/>
      <c r="O289" s="166"/>
      <c r="P289" s="166"/>
      <c r="Q289" s="166"/>
      <c r="R289" s="166"/>
      <c r="S289" s="166"/>
      <c r="T289" s="166"/>
    </row>
    <row r="290" spans="1:20" ht="15.75" x14ac:dyDescent="0.25">
      <c r="A290" s="166"/>
      <c r="B290" s="166"/>
      <c r="C290" s="166"/>
      <c r="D290" s="166"/>
      <c r="E290" s="166"/>
      <c r="F290" s="166"/>
      <c r="G290" s="166"/>
      <c r="H290" s="166"/>
      <c r="I290" s="166"/>
      <c r="J290" s="166"/>
      <c r="K290" s="166"/>
      <c r="L290" s="166"/>
      <c r="M290" s="166"/>
      <c r="N290" s="166"/>
      <c r="O290" s="166"/>
      <c r="P290" s="166"/>
      <c r="Q290" s="166"/>
      <c r="R290" s="166"/>
      <c r="S290" s="166"/>
      <c r="T290" s="166"/>
    </row>
    <row r="291" spans="1:20" ht="15.75" x14ac:dyDescent="0.25">
      <c r="A291" s="166"/>
      <c r="B291" s="166"/>
      <c r="C291" s="166"/>
      <c r="D291" s="166"/>
      <c r="E291" s="166"/>
      <c r="F291" s="166"/>
      <c r="G291" s="166"/>
      <c r="H291" s="166"/>
      <c r="I291" s="166"/>
      <c r="J291" s="166"/>
      <c r="K291" s="166"/>
      <c r="L291" s="166"/>
      <c r="M291" s="166"/>
      <c r="N291" s="166"/>
      <c r="O291" s="166"/>
      <c r="P291" s="166"/>
      <c r="Q291" s="166"/>
      <c r="R291" s="166"/>
      <c r="S291" s="166"/>
      <c r="T291" s="166"/>
    </row>
    <row r="292" spans="1:20" ht="15.75" x14ac:dyDescent="0.25">
      <c r="A292" s="166"/>
      <c r="B292" s="166"/>
      <c r="C292" s="166"/>
      <c r="D292" s="166"/>
      <c r="E292" s="166"/>
      <c r="F292" s="166"/>
      <c r="G292" s="166"/>
      <c r="H292" s="166"/>
      <c r="I292" s="166"/>
      <c r="J292" s="166"/>
      <c r="K292" s="166"/>
      <c r="L292" s="166"/>
      <c r="M292" s="166"/>
      <c r="N292" s="166"/>
      <c r="O292" s="166"/>
      <c r="P292" s="166"/>
      <c r="Q292" s="166"/>
      <c r="R292" s="166"/>
      <c r="S292" s="166"/>
      <c r="T292" s="166"/>
    </row>
    <row r="293" spans="1:20" ht="15.75" x14ac:dyDescent="0.25">
      <c r="A293" s="166"/>
      <c r="B293" s="166"/>
      <c r="C293" s="166"/>
      <c r="D293" s="166"/>
      <c r="E293" s="166"/>
      <c r="F293" s="166"/>
      <c r="G293" s="166"/>
      <c r="H293" s="166"/>
      <c r="I293" s="166"/>
      <c r="J293" s="166"/>
      <c r="K293" s="166"/>
      <c r="L293" s="166"/>
      <c r="M293" s="166"/>
      <c r="N293" s="166"/>
      <c r="O293" s="166"/>
      <c r="P293" s="166"/>
      <c r="Q293" s="166"/>
      <c r="R293" s="166"/>
      <c r="S293" s="166"/>
      <c r="T293" s="166"/>
    </row>
    <row r="294" spans="1:20" ht="15.75" x14ac:dyDescent="0.25">
      <c r="A294" s="166"/>
      <c r="B294" s="166"/>
      <c r="C294" s="166"/>
      <c r="D294" s="166"/>
      <c r="E294" s="166"/>
      <c r="F294" s="166"/>
      <c r="G294" s="166"/>
      <c r="H294" s="166"/>
      <c r="I294" s="166"/>
      <c r="J294" s="166"/>
      <c r="K294" s="166"/>
      <c r="L294" s="166"/>
      <c r="M294" s="166"/>
      <c r="N294" s="166"/>
      <c r="O294" s="166"/>
      <c r="P294" s="166"/>
      <c r="Q294" s="166"/>
      <c r="R294" s="166"/>
      <c r="S294" s="166"/>
      <c r="T294" s="166"/>
    </row>
    <row r="295" spans="1:20" ht="15.75" x14ac:dyDescent="0.25">
      <c r="A295" s="166"/>
      <c r="B295" s="166"/>
      <c r="C295" s="166"/>
      <c r="D295" s="166"/>
      <c r="E295" s="166"/>
      <c r="F295" s="166"/>
      <c r="G295" s="166"/>
      <c r="H295" s="166"/>
      <c r="I295" s="166"/>
      <c r="J295" s="166"/>
      <c r="K295" s="166"/>
      <c r="L295" s="166"/>
      <c r="M295" s="166"/>
      <c r="N295" s="166"/>
      <c r="O295" s="166"/>
      <c r="P295" s="166"/>
      <c r="Q295" s="166"/>
      <c r="R295" s="166"/>
      <c r="S295" s="166"/>
      <c r="T295" s="166"/>
    </row>
    <row r="296" spans="1:20" ht="15.75" x14ac:dyDescent="0.25">
      <c r="A296" s="166"/>
      <c r="B296" s="166"/>
      <c r="C296" s="166"/>
      <c r="D296" s="166"/>
      <c r="E296" s="166"/>
      <c r="F296" s="166"/>
      <c r="G296" s="166"/>
      <c r="H296" s="166"/>
      <c r="I296" s="166"/>
      <c r="J296" s="166"/>
      <c r="K296" s="166"/>
      <c r="L296" s="166"/>
      <c r="M296" s="166"/>
      <c r="N296" s="166"/>
      <c r="O296" s="166"/>
      <c r="P296" s="166"/>
      <c r="Q296" s="166"/>
      <c r="R296" s="166"/>
      <c r="S296" s="166"/>
      <c r="T296" s="166"/>
    </row>
    <row r="297" spans="1:20" ht="15.75" x14ac:dyDescent="0.25">
      <c r="A297" s="166"/>
      <c r="B297" s="166"/>
      <c r="C297" s="166"/>
      <c r="D297" s="166"/>
      <c r="E297" s="166"/>
      <c r="F297" s="166"/>
      <c r="G297" s="166"/>
      <c r="H297" s="166"/>
      <c r="I297" s="166"/>
      <c r="J297" s="166"/>
      <c r="K297" s="166"/>
      <c r="L297" s="166"/>
      <c r="M297" s="166"/>
      <c r="N297" s="166"/>
      <c r="O297" s="166"/>
      <c r="P297" s="166"/>
      <c r="Q297" s="166"/>
      <c r="R297" s="166"/>
      <c r="S297" s="166"/>
      <c r="T297" s="166"/>
    </row>
    <row r="298" spans="1:20" ht="15.75" x14ac:dyDescent="0.25">
      <c r="A298" s="166"/>
      <c r="B298" s="166"/>
      <c r="C298" s="166"/>
      <c r="D298" s="166"/>
      <c r="E298" s="166"/>
      <c r="F298" s="166"/>
      <c r="G298" s="166"/>
      <c r="H298" s="166"/>
      <c r="I298" s="166"/>
      <c r="J298" s="166"/>
      <c r="K298" s="166"/>
      <c r="L298" s="166"/>
      <c r="M298" s="166"/>
      <c r="N298" s="166"/>
      <c r="O298" s="166"/>
      <c r="P298" s="166"/>
      <c r="Q298" s="166"/>
      <c r="R298" s="166"/>
      <c r="S298" s="166"/>
      <c r="T298" s="166"/>
    </row>
    <row r="299" spans="1:20" ht="15.75" x14ac:dyDescent="0.25">
      <c r="A299" s="166"/>
      <c r="B299" s="166"/>
      <c r="C299" s="166"/>
      <c r="D299" s="166"/>
      <c r="E299" s="166"/>
      <c r="F299" s="166"/>
      <c r="G299" s="166"/>
      <c r="H299" s="166"/>
      <c r="I299" s="166"/>
      <c r="J299" s="166"/>
      <c r="K299" s="166"/>
      <c r="L299" s="166"/>
      <c r="M299" s="166"/>
      <c r="N299" s="166"/>
      <c r="O299" s="166"/>
      <c r="P299" s="166"/>
      <c r="Q299" s="166"/>
      <c r="R299" s="166"/>
      <c r="S299" s="166"/>
      <c r="T299" s="166"/>
    </row>
    <row r="300" spans="1:20" ht="15.75" x14ac:dyDescent="0.25">
      <c r="A300" s="166"/>
      <c r="B300" s="166"/>
      <c r="C300" s="166"/>
      <c r="D300" s="166"/>
      <c r="E300" s="166"/>
      <c r="F300" s="166"/>
      <c r="G300" s="166"/>
      <c r="H300" s="166"/>
      <c r="I300" s="166"/>
      <c r="J300" s="166"/>
      <c r="K300" s="166"/>
      <c r="L300" s="166"/>
      <c r="M300" s="166"/>
      <c r="N300" s="166"/>
      <c r="O300" s="166"/>
      <c r="P300" s="166"/>
      <c r="Q300" s="166"/>
      <c r="R300" s="166"/>
      <c r="S300" s="166"/>
      <c r="T300" s="166"/>
    </row>
    <row r="301" spans="1:20" ht="15.75" x14ac:dyDescent="0.25">
      <c r="A301" s="166"/>
      <c r="B301" s="166"/>
      <c r="C301" s="166"/>
      <c r="D301" s="166"/>
      <c r="E301" s="166"/>
      <c r="F301" s="166"/>
      <c r="G301" s="166"/>
      <c r="H301" s="166"/>
      <c r="I301" s="166"/>
      <c r="J301" s="166"/>
      <c r="K301" s="166"/>
      <c r="L301" s="166"/>
      <c r="M301" s="166"/>
      <c r="N301" s="166"/>
      <c r="O301" s="166"/>
      <c r="P301" s="166"/>
      <c r="Q301" s="166"/>
      <c r="R301" s="166"/>
      <c r="S301" s="166"/>
      <c r="T301" s="166"/>
    </row>
    <row r="302" spans="1:20" ht="15.75" x14ac:dyDescent="0.25">
      <c r="A302" s="166"/>
      <c r="B302" s="166"/>
      <c r="C302" s="166"/>
      <c r="D302" s="166"/>
      <c r="E302" s="166"/>
      <c r="F302" s="166"/>
      <c r="G302" s="166"/>
      <c r="H302" s="166"/>
      <c r="I302" s="166"/>
      <c r="J302" s="166"/>
      <c r="K302" s="166"/>
      <c r="L302" s="166"/>
      <c r="M302" s="166"/>
      <c r="N302" s="166"/>
      <c r="O302" s="166"/>
      <c r="P302" s="166"/>
      <c r="Q302" s="166"/>
      <c r="R302" s="166"/>
      <c r="S302" s="166"/>
      <c r="T302" s="166"/>
    </row>
    <row r="303" spans="1:20" ht="15.75" x14ac:dyDescent="0.25">
      <c r="A303" s="166"/>
      <c r="B303" s="166"/>
      <c r="C303" s="166"/>
      <c r="D303" s="166"/>
      <c r="E303" s="166"/>
      <c r="F303" s="166"/>
      <c r="G303" s="166"/>
      <c r="H303" s="166"/>
      <c r="I303" s="166"/>
      <c r="J303" s="166"/>
      <c r="K303" s="166"/>
      <c r="L303" s="166"/>
      <c r="M303" s="166"/>
      <c r="N303" s="166"/>
      <c r="O303" s="166"/>
      <c r="P303" s="166"/>
      <c r="Q303" s="166"/>
      <c r="R303" s="166"/>
      <c r="S303" s="166"/>
      <c r="T303" s="166"/>
    </row>
    <row r="304" spans="1:20" ht="15.75" x14ac:dyDescent="0.25">
      <c r="A304" s="166"/>
      <c r="B304" s="166"/>
      <c r="C304" s="166"/>
      <c r="D304" s="166"/>
      <c r="E304" s="166"/>
      <c r="F304" s="166"/>
      <c r="G304" s="166"/>
      <c r="H304" s="166"/>
      <c r="I304" s="166"/>
      <c r="J304" s="166"/>
      <c r="K304" s="166"/>
      <c r="L304" s="166"/>
      <c r="M304" s="166"/>
      <c r="N304" s="166"/>
      <c r="O304" s="166"/>
      <c r="P304" s="166"/>
      <c r="Q304" s="166"/>
      <c r="R304" s="166"/>
      <c r="S304" s="166"/>
      <c r="T304" s="166"/>
    </row>
    <row r="305" spans="1:20" ht="15.75" x14ac:dyDescent="0.25">
      <c r="A305" s="166"/>
      <c r="B305" s="166"/>
      <c r="C305" s="166"/>
      <c r="D305" s="166"/>
      <c r="E305" s="166"/>
      <c r="F305" s="166"/>
      <c r="G305" s="166"/>
      <c r="H305" s="166"/>
      <c r="I305" s="166"/>
      <c r="J305" s="166"/>
      <c r="K305" s="166"/>
      <c r="L305" s="166"/>
      <c r="M305" s="166"/>
      <c r="N305" s="166"/>
      <c r="O305" s="166"/>
      <c r="P305" s="166"/>
      <c r="Q305" s="166"/>
      <c r="R305" s="166"/>
      <c r="S305" s="166"/>
      <c r="T305" s="166"/>
    </row>
    <row r="306" spans="1:20" ht="15.75" x14ac:dyDescent="0.25">
      <c r="A306" s="166"/>
      <c r="B306" s="166"/>
      <c r="C306" s="166"/>
      <c r="D306" s="166"/>
      <c r="E306" s="166"/>
      <c r="F306" s="166"/>
      <c r="G306" s="166"/>
      <c r="H306" s="166"/>
      <c r="I306" s="166"/>
      <c r="J306" s="166"/>
      <c r="K306" s="166"/>
      <c r="L306" s="166"/>
      <c r="M306" s="166"/>
      <c r="N306" s="166"/>
      <c r="O306" s="166"/>
      <c r="P306" s="166"/>
      <c r="Q306" s="166"/>
      <c r="R306" s="166"/>
      <c r="S306" s="166"/>
      <c r="T306" s="166"/>
    </row>
    <row r="307" spans="1:20" ht="15.75" x14ac:dyDescent="0.25">
      <c r="A307" s="166"/>
      <c r="B307" s="166"/>
      <c r="C307" s="166"/>
      <c r="D307" s="166"/>
      <c r="E307" s="166"/>
      <c r="F307" s="166"/>
      <c r="G307" s="166"/>
      <c r="H307" s="166"/>
      <c r="I307" s="166"/>
      <c r="J307" s="166"/>
      <c r="K307" s="166"/>
      <c r="L307" s="166"/>
      <c r="M307" s="166"/>
      <c r="N307" s="166"/>
      <c r="O307" s="166"/>
      <c r="P307" s="166"/>
      <c r="Q307" s="166"/>
      <c r="R307" s="166"/>
      <c r="S307" s="166"/>
      <c r="T307" s="166"/>
    </row>
    <row r="308" spans="1:20" ht="15.75" x14ac:dyDescent="0.25">
      <c r="A308" s="166"/>
      <c r="B308" s="166"/>
      <c r="C308" s="166"/>
      <c r="D308" s="166"/>
      <c r="E308" s="166"/>
      <c r="F308" s="166"/>
      <c r="G308" s="166"/>
      <c r="H308" s="166"/>
      <c r="I308" s="166"/>
      <c r="J308" s="166"/>
      <c r="K308" s="166"/>
      <c r="L308" s="166"/>
      <c r="M308" s="166"/>
      <c r="N308" s="166"/>
      <c r="O308" s="166"/>
      <c r="P308" s="166"/>
      <c r="Q308" s="166"/>
      <c r="R308" s="166"/>
      <c r="S308" s="166"/>
      <c r="T308" s="166"/>
    </row>
    <row r="309" spans="1:20" ht="15.75" x14ac:dyDescent="0.25">
      <c r="A309" s="166"/>
      <c r="B309" s="166"/>
      <c r="C309" s="166"/>
      <c r="D309" s="166"/>
      <c r="E309" s="166"/>
      <c r="F309" s="166"/>
      <c r="G309" s="166"/>
      <c r="H309" s="166"/>
      <c r="I309" s="166"/>
      <c r="J309" s="166"/>
      <c r="K309" s="166"/>
      <c r="L309" s="166"/>
      <c r="M309" s="166"/>
      <c r="N309" s="166"/>
      <c r="O309" s="166"/>
      <c r="P309" s="166"/>
      <c r="Q309" s="166"/>
      <c r="R309" s="166"/>
      <c r="S309" s="166"/>
      <c r="T309" s="166"/>
    </row>
    <row r="310" spans="1:20" ht="15.75" x14ac:dyDescent="0.25">
      <c r="A310" s="166"/>
      <c r="B310" s="166"/>
      <c r="C310" s="166"/>
      <c r="D310" s="166"/>
      <c r="E310" s="166"/>
      <c r="F310" s="166"/>
      <c r="G310" s="166"/>
      <c r="H310" s="166"/>
      <c r="I310" s="166"/>
      <c r="J310" s="166"/>
      <c r="K310" s="166"/>
      <c r="L310" s="166"/>
      <c r="M310" s="166"/>
      <c r="N310" s="166"/>
      <c r="O310" s="166"/>
      <c r="P310" s="166"/>
      <c r="Q310" s="166"/>
      <c r="R310" s="166"/>
      <c r="S310" s="166"/>
      <c r="T310" s="166"/>
    </row>
    <row r="311" spans="1:20" ht="15.75" x14ac:dyDescent="0.25">
      <c r="A311" s="166"/>
      <c r="B311" s="166"/>
      <c r="C311" s="166"/>
      <c r="D311" s="166"/>
      <c r="E311" s="166"/>
      <c r="F311" s="166"/>
      <c r="G311" s="166"/>
      <c r="H311" s="166"/>
      <c r="I311" s="166"/>
      <c r="J311" s="166"/>
      <c r="K311" s="166"/>
      <c r="L311" s="166"/>
      <c r="M311" s="166"/>
      <c r="N311" s="166"/>
      <c r="O311" s="166"/>
      <c r="P311" s="166"/>
      <c r="Q311" s="166"/>
      <c r="R311" s="166"/>
      <c r="S311" s="166"/>
      <c r="T311" s="166"/>
    </row>
    <row r="312" spans="1:20" ht="15.75" x14ac:dyDescent="0.25">
      <c r="A312" s="166"/>
      <c r="B312" s="166"/>
      <c r="C312" s="166"/>
      <c r="D312" s="166"/>
      <c r="E312" s="166"/>
      <c r="F312" s="166"/>
      <c r="G312" s="166"/>
      <c r="H312" s="166"/>
      <c r="I312" s="166"/>
      <c r="J312" s="166"/>
      <c r="K312" s="166"/>
      <c r="L312" s="166"/>
      <c r="M312" s="166"/>
      <c r="N312" s="166"/>
      <c r="O312" s="166"/>
      <c r="P312" s="166"/>
      <c r="Q312" s="166"/>
      <c r="R312" s="166"/>
      <c r="S312" s="166"/>
      <c r="T312" s="166"/>
    </row>
    <row r="313" spans="1:20" ht="15.75" x14ac:dyDescent="0.25">
      <c r="A313" s="166"/>
      <c r="B313" s="166"/>
      <c r="C313" s="166"/>
      <c r="D313" s="166"/>
      <c r="E313" s="166"/>
      <c r="F313" s="166"/>
      <c r="G313" s="166"/>
      <c r="H313" s="166"/>
      <c r="I313" s="166"/>
      <c r="J313" s="166"/>
      <c r="K313" s="166"/>
      <c r="L313" s="166"/>
      <c r="M313" s="166"/>
      <c r="N313" s="166"/>
      <c r="O313" s="166"/>
      <c r="P313" s="166"/>
      <c r="Q313" s="166"/>
      <c r="R313" s="166"/>
      <c r="S313" s="166"/>
      <c r="T313" s="166"/>
    </row>
    <row r="314" spans="1:20" ht="15.75" x14ac:dyDescent="0.25">
      <c r="A314" s="166"/>
      <c r="B314" s="166"/>
      <c r="C314" s="166"/>
      <c r="D314" s="166"/>
      <c r="E314" s="166"/>
      <c r="F314" s="166"/>
      <c r="G314" s="166"/>
      <c r="H314" s="166"/>
      <c r="I314" s="166"/>
      <c r="J314" s="166"/>
      <c r="K314" s="166"/>
      <c r="L314" s="166"/>
      <c r="M314" s="166"/>
      <c r="N314" s="166"/>
      <c r="O314" s="166"/>
      <c r="P314" s="166"/>
      <c r="Q314" s="166"/>
      <c r="R314" s="166"/>
      <c r="S314" s="166"/>
      <c r="T314" s="166"/>
    </row>
    <row r="315" spans="1:20" ht="15.75" x14ac:dyDescent="0.25">
      <c r="A315" s="166"/>
      <c r="B315" s="166"/>
      <c r="C315" s="166"/>
      <c r="D315" s="166"/>
      <c r="E315" s="166"/>
      <c r="F315" s="166"/>
      <c r="G315" s="166"/>
      <c r="H315" s="166"/>
      <c r="I315" s="166"/>
      <c r="J315" s="166"/>
      <c r="K315" s="166"/>
      <c r="L315" s="166"/>
      <c r="M315" s="166"/>
      <c r="N315" s="166"/>
      <c r="O315" s="166"/>
      <c r="P315" s="166"/>
      <c r="Q315" s="166"/>
      <c r="R315" s="166"/>
      <c r="S315" s="166"/>
      <c r="T315" s="166"/>
    </row>
    <row r="316" spans="1:20" ht="15.75" x14ac:dyDescent="0.25">
      <c r="A316" s="166"/>
      <c r="B316" s="166"/>
      <c r="C316" s="166"/>
      <c r="D316" s="166"/>
      <c r="E316" s="166"/>
      <c r="F316" s="166"/>
      <c r="G316" s="166"/>
      <c r="H316" s="166"/>
      <c r="I316" s="166"/>
      <c r="J316" s="166"/>
      <c r="K316" s="166"/>
      <c r="L316" s="166"/>
      <c r="M316" s="166"/>
      <c r="N316" s="166"/>
      <c r="O316" s="166"/>
      <c r="P316" s="166"/>
      <c r="Q316" s="166"/>
      <c r="R316" s="166"/>
      <c r="S316" s="166"/>
      <c r="T316" s="166"/>
    </row>
    <row r="317" spans="1:20" ht="15.75" x14ac:dyDescent="0.25">
      <c r="A317" s="166"/>
      <c r="B317" s="166"/>
      <c r="C317" s="166"/>
      <c r="D317" s="166"/>
      <c r="E317" s="166"/>
      <c r="F317" s="166"/>
      <c r="G317" s="166"/>
      <c r="H317" s="166"/>
      <c r="I317" s="166"/>
      <c r="J317" s="166"/>
      <c r="K317" s="166"/>
      <c r="L317" s="166"/>
      <c r="M317" s="166"/>
      <c r="N317" s="166"/>
      <c r="O317" s="166"/>
      <c r="P317" s="166"/>
      <c r="Q317" s="166"/>
      <c r="R317" s="166"/>
      <c r="S317" s="166"/>
      <c r="T317" s="166"/>
    </row>
    <row r="318" spans="1:20" ht="15.75" x14ac:dyDescent="0.25">
      <c r="A318" s="166"/>
      <c r="B318" s="166"/>
      <c r="C318" s="166"/>
      <c r="D318" s="166"/>
      <c r="E318" s="166"/>
      <c r="F318" s="166"/>
      <c r="G318" s="166"/>
      <c r="H318" s="166"/>
      <c r="I318" s="166"/>
      <c r="J318" s="166"/>
      <c r="K318" s="166"/>
      <c r="L318" s="166"/>
      <c r="M318" s="166"/>
      <c r="N318" s="166"/>
      <c r="O318" s="166"/>
      <c r="P318" s="166"/>
      <c r="Q318" s="166"/>
      <c r="R318" s="166"/>
      <c r="S318" s="166"/>
      <c r="T318" s="166"/>
    </row>
    <row r="319" spans="1:20" ht="15.75" x14ac:dyDescent="0.25">
      <c r="A319" s="166"/>
      <c r="B319" s="166"/>
      <c r="C319" s="166"/>
      <c r="D319" s="166"/>
      <c r="E319" s="166"/>
      <c r="F319" s="166"/>
      <c r="G319" s="166"/>
      <c r="H319" s="166"/>
      <c r="I319" s="166"/>
      <c r="J319" s="166"/>
      <c r="K319" s="166"/>
      <c r="L319" s="166"/>
      <c r="M319" s="166"/>
      <c r="N319" s="166"/>
      <c r="O319" s="166"/>
      <c r="P319" s="166"/>
      <c r="Q319" s="166"/>
      <c r="R319" s="166"/>
      <c r="S319" s="166"/>
      <c r="T319" s="166"/>
    </row>
    <row r="320" spans="1:20" ht="15.75" x14ac:dyDescent="0.25">
      <c r="A320" s="166"/>
      <c r="B320" s="166"/>
      <c r="C320" s="166"/>
      <c r="D320" s="166"/>
      <c r="E320" s="166"/>
      <c r="F320" s="166"/>
      <c r="G320" s="166"/>
      <c r="H320" s="166"/>
      <c r="I320" s="166"/>
      <c r="J320" s="166"/>
      <c r="K320" s="166"/>
      <c r="L320" s="166"/>
      <c r="M320" s="166"/>
      <c r="N320" s="166"/>
      <c r="O320" s="166"/>
      <c r="P320" s="166"/>
      <c r="Q320" s="166"/>
      <c r="R320" s="166"/>
      <c r="S320" s="166"/>
      <c r="T320" s="166"/>
    </row>
    <row r="321" spans="1:20" ht="15.75" x14ac:dyDescent="0.25">
      <c r="A321" s="166"/>
      <c r="B321" s="166"/>
      <c r="C321" s="166"/>
      <c r="D321" s="166"/>
      <c r="E321" s="166"/>
      <c r="F321" s="166"/>
      <c r="G321" s="166"/>
      <c r="H321" s="166"/>
      <c r="I321" s="166"/>
      <c r="J321" s="166"/>
      <c r="K321" s="166"/>
      <c r="L321" s="166"/>
      <c r="M321" s="166"/>
      <c r="N321" s="166"/>
      <c r="O321" s="166"/>
      <c r="P321" s="166"/>
      <c r="Q321" s="166"/>
      <c r="R321" s="166"/>
      <c r="S321" s="166"/>
      <c r="T321" s="166"/>
    </row>
    <row r="322" spans="1:20" ht="15.75" x14ac:dyDescent="0.25">
      <c r="A322" s="166"/>
      <c r="B322" s="166"/>
      <c r="C322" s="166"/>
      <c r="D322" s="166"/>
      <c r="E322" s="166"/>
      <c r="F322" s="166"/>
      <c r="G322" s="166"/>
      <c r="H322" s="166"/>
      <c r="I322" s="166"/>
      <c r="J322" s="166"/>
      <c r="K322" s="166"/>
      <c r="L322" s="166"/>
      <c r="M322" s="166"/>
      <c r="N322" s="166"/>
      <c r="O322" s="166"/>
      <c r="P322" s="166"/>
      <c r="Q322" s="166"/>
      <c r="R322" s="166"/>
      <c r="S322" s="166"/>
      <c r="T322" s="166"/>
    </row>
    <row r="323" spans="1:20" ht="15.75" x14ac:dyDescent="0.25">
      <c r="A323" s="166"/>
      <c r="B323" s="166"/>
      <c r="C323" s="166"/>
      <c r="D323" s="166"/>
      <c r="E323" s="166"/>
      <c r="F323" s="166"/>
      <c r="G323" s="166"/>
      <c r="H323" s="166"/>
      <c r="I323" s="166"/>
      <c r="J323" s="166"/>
      <c r="K323" s="166"/>
      <c r="L323" s="166"/>
      <c r="M323" s="166"/>
      <c r="N323" s="166"/>
      <c r="O323" s="166"/>
      <c r="P323" s="166"/>
      <c r="Q323" s="166"/>
      <c r="R323" s="166"/>
      <c r="S323" s="166"/>
      <c r="T323" s="166"/>
    </row>
    <row r="324" spans="1:20" ht="15.75" x14ac:dyDescent="0.25">
      <c r="A324" s="166"/>
      <c r="B324" s="166"/>
      <c r="C324" s="166"/>
      <c r="D324" s="166"/>
      <c r="E324" s="166"/>
      <c r="F324" s="166"/>
      <c r="G324" s="166"/>
      <c r="H324" s="166"/>
      <c r="I324" s="166"/>
      <c r="J324" s="166"/>
      <c r="K324" s="166"/>
      <c r="L324" s="166"/>
      <c r="M324" s="166"/>
      <c r="N324" s="166"/>
      <c r="O324" s="166"/>
      <c r="P324" s="166"/>
      <c r="Q324" s="166"/>
      <c r="R324" s="166"/>
      <c r="S324" s="166"/>
      <c r="T324" s="166"/>
    </row>
    <row r="325" spans="1:20" ht="15.75" x14ac:dyDescent="0.25">
      <c r="A325" s="166"/>
      <c r="B325" s="166"/>
      <c r="C325" s="166"/>
      <c r="D325" s="166"/>
      <c r="E325" s="166"/>
      <c r="F325" s="166"/>
      <c r="G325" s="166"/>
      <c r="H325" s="166"/>
      <c r="I325" s="166"/>
      <c r="J325" s="166"/>
      <c r="K325" s="166"/>
      <c r="L325" s="166"/>
      <c r="M325" s="166"/>
      <c r="N325" s="166"/>
      <c r="O325" s="166"/>
      <c r="P325" s="166"/>
      <c r="Q325" s="166"/>
      <c r="R325" s="166"/>
      <c r="S325" s="166"/>
      <c r="T325" s="166"/>
    </row>
    <row r="326" spans="1:20" ht="15.75" x14ac:dyDescent="0.25">
      <c r="A326" s="166"/>
      <c r="B326" s="166"/>
      <c r="C326" s="166"/>
      <c r="D326" s="166"/>
      <c r="E326" s="166"/>
      <c r="F326" s="166"/>
      <c r="G326" s="166"/>
      <c r="H326" s="166"/>
      <c r="I326" s="166"/>
      <c r="J326" s="166"/>
      <c r="K326" s="166"/>
      <c r="L326" s="166"/>
      <c r="M326" s="166"/>
      <c r="N326" s="166"/>
      <c r="O326" s="166"/>
      <c r="P326" s="166"/>
      <c r="Q326" s="166"/>
      <c r="R326" s="166"/>
      <c r="S326" s="166"/>
      <c r="T326" s="166"/>
    </row>
    <row r="327" spans="1:20" ht="15.75" x14ac:dyDescent="0.25">
      <c r="A327" s="166"/>
      <c r="B327" s="166"/>
      <c r="C327" s="166"/>
      <c r="D327" s="166"/>
      <c r="E327" s="166"/>
      <c r="F327" s="166"/>
      <c r="G327" s="166"/>
      <c r="H327" s="166"/>
      <c r="I327" s="166"/>
      <c r="J327" s="166"/>
      <c r="K327" s="166"/>
      <c r="L327" s="166"/>
      <c r="M327" s="166"/>
      <c r="N327" s="166"/>
      <c r="O327" s="166"/>
      <c r="P327" s="166"/>
      <c r="Q327" s="166"/>
      <c r="R327" s="166"/>
      <c r="S327" s="166"/>
      <c r="T327" s="166"/>
    </row>
    <row r="328" spans="1:20" ht="15.75" x14ac:dyDescent="0.25">
      <c r="A328" s="166"/>
      <c r="B328" s="166"/>
      <c r="C328" s="166"/>
      <c r="D328" s="166"/>
      <c r="E328" s="166"/>
      <c r="F328" s="166"/>
      <c r="G328" s="166"/>
      <c r="H328" s="166"/>
      <c r="I328" s="166"/>
      <c r="J328" s="166"/>
      <c r="K328" s="166"/>
      <c r="L328" s="166"/>
      <c r="M328" s="166"/>
      <c r="N328" s="166"/>
      <c r="O328" s="166"/>
      <c r="P328" s="166"/>
      <c r="Q328" s="166"/>
      <c r="R328" s="166"/>
      <c r="S328" s="166"/>
      <c r="T328" s="166"/>
    </row>
    <row r="329" spans="1:20" ht="15.75" x14ac:dyDescent="0.25">
      <c r="A329" s="166"/>
      <c r="B329" s="166"/>
      <c r="C329" s="166"/>
      <c r="D329" s="166"/>
      <c r="E329" s="166"/>
      <c r="F329" s="166"/>
      <c r="G329" s="166"/>
      <c r="H329" s="166"/>
      <c r="I329" s="166"/>
      <c r="J329" s="166"/>
      <c r="K329" s="166"/>
      <c r="L329" s="166"/>
      <c r="M329" s="166"/>
      <c r="N329" s="166"/>
      <c r="O329" s="166"/>
      <c r="P329" s="166"/>
      <c r="Q329" s="166"/>
      <c r="R329" s="166"/>
      <c r="S329" s="166"/>
      <c r="T329" s="166"/>
    </row>
    <row r="330" spans="1:20" ht="15.75" x14ac:dyDescent="0.25">
      <c r="A330" s="166"/>
      <c r="B330" s="166"/>
      <c r="C330" s="166"/>
      <c r="D330" s="166"/>
      <c r="E330" s="166"/>
      <c r="F330" s="166"/>
      <c r="G330" s="166"/>
      <c r="H330" s="166"/>
      <c r="I330" s="166"/>
      <c r="J330" s="166"/>
      <c r="K330" s="166"/>
      <c r="L330" s="166"/>
      <c r="M330" s="166"/>
      <c r="N330" s="166"/>
      <c r="O330" s="166"/>
      <c r="P330" s="166"/>
      <c r="Q330" s="166"/>
      <c r="R330" s="166"/>
      <c r="S330" s="166"/>
      <c r="T330" s="166"/>
    </row>
    <row r="331" spans="1:20" ht="15.75" x14ac:dyDescent="0.25">
      <c r="A331" s="166"/>
      <c r="B331" s="166"/>
      <c r="C331" s="166"/>
      <c r="D331" s="166"/>
      <c r="E331" s="166"/>
      <c r="F331" s="166"/>
      <c r="G331" s="166"/>
      <c r="H331" s="166"/>
      <c r="I331" s="166"/>
      <c r="J331" s="166"/>
      <c r="K331" s="166"/>
      <c r="L331" s="166"/>
      <c r="M331" s="166"/>
      <c r="N331" s="166"/>
      <c r="O331" s="166"/>
      <c r="P331" s="166"/>
      <c r="Q331" s="166"/>
      <c r="R331" s="166"/>
      <c r="S331" s="166"/>
      <c r="T331" s="166"/>
    </row>
    <row r="332" spans="1:20" ht="15.75" x14ac:dyDescent="0.25">
      <c r="A332" s="166"/>
      <c r="B332" s="166"/>
      <c r="C332" s="166"/>
      <c r="D332" s="166"/>
      <c r="E332" s="166"/>
      <c r="F332" s="166"/>
      <c r="G332" s="166"/>
      <c r="H332" s="166"/>
      <c r="I332" s="166"/>
      <c r="J332" s="166"/>
      <c r="K332" s="166"/>
      <c r="L332" s="166"/>
      <c r="M332" s="166"/>
      <c r="N332" s="166"/>
      <c r="O332" s="166"/>
      <c r="P332" s="166"/>
      <c r="Q332" s="166"/>
      <c r="R332" s="166"/>
      <c r="S332" s="166"/>
      <c r="T332" s="166"/>
    </row>
    <row r="333" spans="1:20" ht="15.75" x14ac:dyDescent="0.25">
      <c r="A333" s="166"/>
      <c r="B333" s="166"/>
      <c r="C333" s="166"/>
      <c r="D333" s="166"/>
      <c r="E333" s="166"/>
      <c r="F333" s="166"/>
      <c r="G333" s="166"/>
      <c r="H333" s="166"/>
      <c r="I333" s="166"/>
      <c r="J333" s="166"/>
      <c r="K333" s="166"/>
      <c r="L333" s="166"/>
      <c r="M333" s="166"/>
      <c r="N333" s="166"/>
      <c r="O333" s="166"/>
      <c r="P333" s="166"/>
      <c r="Q333" s="166"/>
      <c r="R333" s="166"/>
      <c r="S333" s="166"/>
      <c r="T333" s="166"/>
    </row>
    <row r="334" spans="1:20" ht="15.75" x14ac:dyDescent="0.25">
      <c r="A334" s="166"/>
      <c r="B334" s="166"/>
      <c r="C334" s="166"/>
      <c r="D334" s="166"/>
      <c r="E334" s="166"/>
      <c r="F334" s="166"/>
      <c r="G334" s="166"/>
      <c r="H334" s="166"/>
      <c r="I334" s="166"/>
      <c r="J334" s="166"/>
      <c r="K334" s="166"/>
      <c r="L334" s="166"/>
      <c r="M334" s="166"/>
      <c r="N334" s="166"/>
      <c r="O334" s="166"/>
      <c r="P334" s="166"/>
      <c r="Q334" s="166"/>
      <c r="R334" s="166"/>
      <c r="S334" s="166"/>
      <c r="T334" s="166"/>
    </row>
    <row r="335" spans="1:20" ht="15.75" x14ac:dyDescent="0.25">
      <c r="A335" s="166"/>
      <c r="B335" s="166"/>
      <c r="C335" s="166"/>
      <c r="D335" s="166"/>
      <c r="E335" s="166"/>
      <c r="F335" s="166"/>
      <c r="G335" s="166"/>
      <c r="H335" s="166"/>
      <c r="I335" s="166"/>
      <c r="J335" s="166"/>
      <c r="K335" s="166"/>
      <c r="L335" s="166"/>
      <c r="M335" s="166"/>
      <c r="N335" s="166"/>
      <c r="O335" s="166"/>
      <c r="P335" s="166"/>
      <c r="Q335" s="166"/>
      <c r="R335" s="166"/>
      <c r="S335" s="166"/>
      <c r="T335" s="166"/>
    </row>
    <row r="336" spans="1:20" ht="15.75" x14ac:dyDescent="0.25">
      <c r="A336" s="166"/>
      <c r="B336" s="166"/>
      <c r="C336" s="166"/>
      <c r="D336" s="166"/>
      <c r="E336" s="166"/>
      <c r="F336" s="166"/>
      <c r="G336" s="166"/>
      <c r="H336" s="166"/>
      <c r="I336" s="166"/>
      <c r="J336" s="166"/>
      <c r="K336" s="166"/>
      <c r="L336" s="166"/>
      <c r="M336" s="166"/>
      <c r="N336" s="166"/>
      <c r="O336" s="166"/>
      <c r="P336" s="166"/>
      <c r="Q336" s="166"/>
      <c r="R336" s="166"/>
      <c r="S336" s="166"/>
      <c r="T336" s="166"/>
    </row>
    <row r="337" spans="1:20" ht="15.75" x14ac:dyDescent="0.25">
      <c r="A337" s="166"/>
      <c r="B337" s="166"/>
      <c r="C337" s="166"/>
      <c r="D337" s="166"/>
      <c r="E337" s="166"/>
      <c r="F337" s="166"/>
      <c r="G337" s="166"/>
      <c r="H337" s="166"/>
      <c r="I337" s="166"/>
      <c r="J337" s="166"/>
      <c r="K337" s="166"/>
      <c r="L337" s="166"/>
      <c r="M337" s="166"/>
      <c r="N337" s="166"/>
      <c r="O337" s="166"/>
      <c r="P337" s="166"/>
      <c r="Q337" s="166"/>
      <c r="R337" s="166"/>
      <c r="S337" s="166"/>
      <c r="T337" s="166"/>
    </row>
    <row r="338" spans="1:20" ht="15.75" x14ac:dyDescent="0.25">
      <c r="A338" s="166"/>
      <c r="B338" s="166"/>
      <c r="C338" s="166"/>
      <c r="D338" s="166"/>
      <c r="E338" s="166"/>
      <c r="F338" s="166"/>
      <c r="G338" s="166"/>
      <c r="H338" s="166"/>
      <c r="I338" s="166"/>
      <c r="J338" s="166"/>
      <c r="K338" s="166"/>
      <c r="L338" s="166"/>
      <c r="M338" s="166"/>
      <c r="N338" s="166"/>
      <c r="O338" s="166"/>
      <c r="P338" s="166"/>
      <c r="Q338" s="166"/>
      <c r="R338" s="166"/>
      <c r="S338" s="166"/>
      <c r="T338" s="166"/>
    </row>
    <row r="339" spans="1:20" ht="15.75" x14ac:dyDescent="0.25">
      <c r="A339" s="166"/>
      <c r="B339" s="166"/>
      <c r="C339" s="166"/>
      <c r="D339" s="166"/>
      <c r="E339" s="166"/>
      <c r="F339" s="166"/>
      <c r="G339" s="166"/>
      <c r="H339" s="166"/>
      <c r="I339" s="166"/>
      <c r="J339" s="166"/>
      <c r="K339" s="166"/>
      <c r="L339" s="166"/>
      <c r="M339" s="166"/>
      <c r="N339" s="166"/>
      <c r="O339" s="166"/>
      <c r="P339" s="166"/>
      <c r="Q339" s="166"/>
      <c r="R339" s="166"/>
      <c r="S339" s="166"/>
      <c r="T339" s="166"/>
    </row>
    <row r="340" spans="1:20" ht="15.75" x14ac:dyDescent="0.25">
      <c r="A340" s="166"/>
      <c r="B340" s="166"/>
      <c r="C340" s="166"/>
      <c r="D340" s="166"/>
      <c r="E340" s="166"/>
      <c r="F340" s="166"/>
      <c r="G340" s="166"/>
      <c r="H340" s="166"/>
      <c r="I340" s="166"/>
      <c r="J340" s="166"/>
      <c r="K340" s="166"/>
      <c r="L340" s="166"/>
      <c r="M340" s="166"/>
      <c r="N340" s="166"/>
      <c r="O340" s="166"/>
      <c r="P340" s="166"/>
      <c r="Q340" s="166"/>
      <c r="R340" s="166"/>
      <c r="S340" s="166"/>
      <c r="T340" s="166"/>
    </row>
    <row r="341" spans="1:20" ht="15.75" x14ac:dyDescent="0.25">
      <c r="A341" s="166"/>
      <c r="B341" s="166"/>
      <c r="C341" s="166"/>
      <c r="D341" s="166"/>
      <c r="E341" s="166"/>
      <c r="F341" s="166"/>
      <c r="G341" s="166"/>
      <c r="H341" s="166"/>
      <c r="I341" s="166"/>
      <c r="J341" s="166"/>
      <c r="K341" s="166"/>
      <c r="L341" s="166"/>
      <c r="M341" s="166"/>
      <c r="N341" s="166"/>
      <c r="O341" s="166"/>
      <c r="P341" s="166"/>
      <c r="Q341" s="166"/>
      <c r="R341" s="166"/>
      <c r="S341" s="166"/>
      <c r="T341" s="166"/>
    </row>
    <row r="342" spans="1:20" ht="15.75" x14ac:dyDescent="0.25">
      <c r="A342" s="166"/>
      <c r="B342" s="166"/>
      <c r="C342" s="166"/>
      <c r="D342" s="166"/>
      <c r="E342" s="166"/>
      <c r="F342" s="166"/>
      <c r="G342" s="166"/>
      <c r="H342" s="166"/>
      <c r="I342" s="166"/>
      <c r="J342" s="166"/>
      <c r="K342" s="166"/>
      <c r="L342" s="166"/>
      <c r="M342" s="166"/>
      <c r="N342" s="166"/>
      <c r="O342" s="166"/>
      <c r="P342" s="166"/>
      <c r="Q342" s="166"/>
      <c r="R342" s="166"/>
      <c r="S342" s="166"/>
      <c r="T342" s="166"/>
    </row>
    <row r="343" spans="1:20" ht="15.75" x14ac:dyDescent="0.25">
      <c r="A343" s="166"/>
      <c r="B343" s="166"/>
      <c r="C343" s="166"/>
      <c r="D343" s="166"/>
      <c r="E343" s="166"/>
      <c r="F343" s="166"/>
      <c r="G343" s="166"/>
      <c r="H343" s="166"/>
      <c r="I343" s="166"/>
      <c r="J343" s="166"/>
      <c r="K343" s="166"/>
      <c r="L343" s="166"/>
      <c r="M343" s="166"/>
      <c r="N343" s="166"/>
      <c r="O343" s="166"/>
      <c r="P343" s="166"/>
      <c r="Q343" s="166"/>
      <c r="R343" s="166"/>
      <c r="S343" s="166"/>
      <c r="T343" s="166"/>
    </row>
    <row r="344" spans="1:20" ht="15.75" x14ac:dyDescent="0.25">
      <c r="A344" s="166"/>
      <c r="B344" s="166"/>
      <c r="C344" s="166"/>
      <c r="D344" s="166"/>
      <c r="E344" s="166"/>
      <c r="F344" s="166"/>
      <c r="G344" s="166"/>
      <c r="H344" s="166"/>
      <c r="I344" s="166"/>
      <c r="J344" s="166"/>
      <c r="K344" s="166"/>
      <c r="L344" s="166"/>
      <c r="M344" s="166"/>
      <c r="N344" s="166"/>
      <c r="O344" s="166"/>
      <c r="P344" s="166"/>
      <c r="Q344" s="166"/>
      <c r="R344" s="166"/>
      <c r="S344" s="166"/>
      <c r="T344" s="166"/>
    </row>
    <row r="345" spans="1:20" ht="15.75" x14ac:dyDescent="0.25">
      <c r="A345" s="166"/>
      <c r="B345" s="166"/>
      <c r="C345" s="166"/>
      <c r="D345" s="166"/>
      <c r="E345" s="166"/>
      <c r="F345" s="166"/>
      <c r="G345" s="166"/>
      <c r="H345" s="166"/>
      <c r="I345" s="166"/>
      <c r="J345" s="166"/>
      <c r="K345" s="166"/>
      <c r="L345" s="166"/>
      <c r="M345" s="166"/>
      <c r="N345" s="166"/>
      <c r="O345" s="166"/>
      <c r="P345" s="166"/>
      <c r="Q345" s="166"/>
      <c r="R345" s="166"/>
      <c r="S345" s="166"/>
      <c r="T345" s="166"/>
    </row>
    <row r="346" spans="1:20" ht="15.75" x14ac:dyDescent="0.25">
      <c r="A346" s="166"/>
      <c r="B346" s="166"/>
      <c r="C346" s="166"/>
      <c r="D346" s="166"/>
      <c r="E346" s="166"/>
      <c r="F346" s="166"/>
      <c r="G346" s="166"/>
      <c r="H346" s="166"/>
      <c r="I346" s="166"/>
      <c r="J346" s="166"/>
      <c r="K346" s="166"/>
      <c r="L346" s="166"/>
      <c r="M346" s="166"/>
      <c r="N346" s="166"/>
      <c r="O346" s="166"/>
      <c r="P346" s="166"/>
      <c r="Q346" s="166"/>
      <c r="R346" s="166"/>
      <c r="S346" s="166"/>
      <c r="T346" s="166"/>
    </row>
    <row r="347" spans="1:20" ht="15.75" x14ac:dyDescent="0.25">
      <c r="A347" s="166"/>
      <c r="B347" s="166"/>
      <c r="C347" s="166"/>
      <c r="D347" s="166"/>
      <c r="E347" s="166"/>
      <c r="F347" s="166"/>
      <c r="G347" s="166"/>
      <c r="H347" s="166"/>
      <c r="I347" s="166"/>
      <c r="J347" s="166"/>
      <c r="K347" s="166"/>
      <c r="L347" s="166"/>
      <c r="M347" s="166"/>
      <c r="N347" s="166"/>
      <c r="O347" s="166"/>
      <c r="P347" s="166"/>
      <c r="Q347" s="166"/>
      <c r="R347" s="166"/>
      <c r="S347" s="166"/>
      <c r="T347" s="166"/>
    </row>
    <row r="348" spans="1:20" ht="15.75" x14ac:dyDescent="0.25">
      <c r="A348" s="166"/>
      <c r="B348" s="166"/>
      <c r="C348" s="166"/>
      <c r="D348" s="166"/>
      <c r="E348" s="166"/>
      <c r="F348" s="166"/>
      <c r="G348" s="166"/>
      <c r="H348" s="166"/>
      <c r="I348" s="166"/>
      <c r="J348" s="166"/>
      <c r="K348" s="166"/>
      <c r="L348" s="166"/>
      <c r="M348" s="166"/>
      <c r="N348" s="166"/>
      <c r="O348" s="166"/>
      <c r="P348" s="166"/>
      <c r="Q348" s="166"/>
      <c r="R348" s="166"/>
      <c r="S348" s="166"/>
      <c r="T348" s="166"/>
    </row>
    <row r="349" spans="1:20" ht="15.75" x14ac:dyDescent="0.25">
      <c r="A349" s="166"/>
      <c r="B349" s="166"/>
      <c r="C349" s="166"/>
      <c r="D349" s="166"/>
      <c r="E349" s="166"/>
      <c r="F349" s="166"/>
      <c r="G349" s="166"/>
      <c r="H349" s="166"/>
      <c r="I349" s="166"/>
      <c r="J349" s="166"/>
      <c r="K349" s="166"/>
      <c r="L349" s="166"/>
      <c r="M349" s="166"/>
      <c r="N349" s="166"/>
      <c r="O349" s="166"/>
      <c r="P349" s="166"/>
      <c r="Q349" s="166"/>
      <c r="R349" s="166"/>
      <c r="S349" s="166"/>
      <c r="T349" s="166"/>
    </row>
    <row r="350" spans="1:20" ht="15.75" x14ac:dyDescent="0.25">
      <c r="A350" s="166"/>
      <c r="B350" s="166"/>
      <c r="C350" s="166"/>
      <c r="D350" s="166"/>
      <c r="E350" s="166"/>
      <c r="F350" s="166"/>
      <c r="G350" s="166"/>
      <c r="H350" s="166"/>
      <c r="I350" s="166"/>
      <c r="J350" s="166"/>
      <c r="K350" s="166"/>
      <c r="L350" s="166"/>
      <c r="M350" s="166"/>
      <c r="N350" s="166"/>
      <c r="O350" s="166"/>
      <c r="P350" s="166"/>
      <c r="Q350" s="166"/>
      <c r="R350" s="166"/>
      <c r="S350" s="166"/>
      <c r="T350" s="166"/>
    </row>
    <row r="351" spans="1:20" ht="15.75" x14ac:dyDescent="0.25">
      <c r="A351" s="166"/>
      <c r="B351" s="166"/>
      <c r="C351" s="166"/>
      <c r="D351" s="166"/>
      <c r="E351" s="166"/>
      <c r="F351" s="166"/>
      <c r="G351" s="166"/>
      <c r="H351" s="166"/>
      <c r="I351" s="166"/>
      <c r="J351" s="166"/>
      <c r="K351" s="166"/>
      <c r="L351" s="166"/>
      <c r="M351" s="166"/>
      <c r="N351" s="166"/>
      <c r="O351" s="166"/>
      <c r="P351" s="166"/>
      <c r="Q351" s="166"/>
      <c r="R351" s="166"/>
      <c r="S351" s="166"/>
      <c r="T351" s="166"/>
    </row>
    <row r="352" spans="1:20" ht="15.75" x14ac:dyDescent="0.25">
      <c r="A352" s="166"/>
      <c r="B352" s="166"/>
      <c r="C352" s="166"/>
      <c r="D352" s="166"/>
      <c r="E352" s="166"/>
      <c r="F352" s="166"/>
      <c r="G352" s="166"/>
      <c r="H352" s="166"/>
      <c r="I352" s="166"/>
      <c r="J352" s="166"/>
      <c r="K352" s="166"/>
      <c r="L352" s="166"/>
      <c r="M352" s="166"/>
      <c r="N352" s="166"/>
      <c r="O352" s="166"/>
      <c r="P352" s="166"/>
      <c r="Q352" s="166"/>
      <c r="R352" s="166"/>
      <c r="S352" s="166"/>
      <c r="T352" s="166"/>
    </row>
    <row r="353" spans="1:20" ht="15.75" x14ac:dyDescent="0.25">
      <c r="A353" s="166"/>
      <c r="B353" s="166"/>
      <c r="C353" s="166"/>
      <c r="D353" s="166"/>
      <c r="E353" s="166"/>
      <c r="F353" s="166"/>
      <c r="G353" s="166"/>
      <c r="H353" s="166"/>
      <c r="I353" s="166"/>
      <c r="J353" s="166"/>
      <c r="K353" s="166"/>
      <c r="L353" s="166"/>
      <c r="M353" s="166"/>
      <c r="N353" s="166"/>
      <c r="O353" s="166"/>
      <c r="P353" s="166"/>
      <c r="Q353" s="166"/>
      <c r="R353" s="166"/>
      <c r="S353" s="166"/>
      <c r="T353" s="166"/>
    </row>
    <row r="354" spans="1:20" ht="15.75" x14ac:dyDescent="0.25">
      <c r="A354" s="166"/>
      <c r="B354" s="166"/>
      <c r="C354" s="166"/>
      <c r="D354" s="166"/>
      <c r="E354" s="166"/>
      <c r="F354" s="166"/>
      <c r="G354" s="166"/>
      <c r="H354" s="166"/>
      <c r="I354" s="166"/>
      <c r="J354" s="166"/>
      <c r="K354" s="166"/>
      <c r="L354" s="166"/>
      <c r="M354" s="166"/>
      <c r="N354" s="166"/>
      <c r="O354" s="166"/>
      <c r="P354" s="166"/>
      <c r="Q354" s="166"/>
      <c r="R354" s="166"/>
      <c r="S354" s="166"/>
      <c r="T354" s="166"/>
    </row>
    <row r="355" spans="1:20" ht="15.75" x14ac:dyDescent="0.25">
      <c r="A355" s="166"/>
      <c r="B355" s="166"/>
      <c r="C355" s="166"/>
      <c r="D355" s="166"/>
      <c r="E355" s="166"/>
      <c r="F355" s="166"/>
      <c r="G355" s="166"/>
      <c r="H355" s="166"/>
      <c r="I355" s="166"/>
      <c r="J355" s="166"/>
      <c r="K355" s="166"/>
      <c r="L355" s="166"/>
      <c r="M355" s="166"/>
      <c r="N355" s="166"/>
      <c r="O355" s="166"/>
      <c r="P355" s="166"/>
      <c r="Q355" s="166"/>
      <c r="R355" s="166"/>
      <c r="S355" s="166"/>
      <c r="T355" s="166"/>
    </row>
    <row r="356" spans="1:20" ht="15.75" x14ac:dyDescent="0.25">
      <c r="A356" s="166"/>
      <c r="B356" s="166"/>
      <c r="C356" s="166"/>
      <c r="D356" s="166"/>
      <c r="E356" s="166"/>
      <c r="F356" s="166"/>
      <c r="G356" s="166"/>
      <c r="H356" s="166"/>
      <c r="I356" s="166"/>
      <c r="J356" s="166"/>
      <c r="K356" s="166"/>
      <c r="L356" s="166"/>
      <c r="M356" s="166"/>
      <c r="N356" s="166"/>
      <c r="O356" s="166"/>
      <c r="P356" s="166"/>
      <c r="Q356" s="166"/>
      <c r="R356" s="166"/>
      <c r="S356" s="166"/>
      <c r="T356" s="166"/>
    </row>
    <row r="357" spans="1:20" ht="15.75" x14ac:dyDescent="0.25">
      <c r="A357" s="166"/>
      <c r="B357" s="166"/>
      <c r="C357" s="166"/>
      <c r="D357" s="166"/>
      <c r="E357" s="166"/>
      <c r="F357" s="166"/>
      <c r="G357" s="166"/>
      <c r="H357" s="166"/>
      <c r="I357" s="166"/>
      <c r="J357" s="166"/>
      <c r="K357" s="166"/>
      <c r="L357" s="166"/>
      <c r="M357" s="166"/>
      <c r="N357" s="166"/>
      <c r="O357" s="166"/>
      <c r="P357" s="166"/>
      <c r="Q357" s="166"/>
      <c r="R357" s="166"/>
      <c r="S357" s="166"/>
      <c r="T357" s="166"/>
    </row>
    <row r="358" spans="1:20" ht="15.75" x14ac:dyDescent="0.25">
      <c r="A358" s="166"/>
      <c r="B358" s="166"/>
      <c r="C358" s="166"/>
      <c r="D358" s="166"/>
      <c r="E358" s="166"/>
      <c r="F358" s="166"/>
      <c r="G358" s="166"/>
      <c r="H358" s="166"/>
      <c r="I358" s="166"/>
      <c r="J358" s="166"/>
      <c r="K358" s="166"/>
      <c r="L358" s="166"/>
      <c r="M358" s="166"/>
      <c r="N358" s="166"/>
      <c r="O358" s="166"/>
      <c r="P358" s="166"/>
      <c r="Q358" s="166"/>
      <c r="R358" s="166"/>
      <c r="S358" s="166"/>
      <c r="T358" s="166"/>
    </row>
    <row r="359" spans="1:20" ht="15.75" x14ac:dyDescent="0.25">
      <c r="A359" s="166"/>
      <c r="B359" s="166"/>
      <c r="C359" s="166"/>
      <c r="D359" s="166"/>
      <c r="E359" s="166"/>
      <c r="F359" s="166"/>
      <c r="G359" s="166"/>
      <c r="H359" s="166"/>
      <c r="I359" s="166"/>
      <c r="J359" s="166"/>
      <c r="K359" s="166"/>
      <c r="L359" s="166"/>
      <c r="M359" s="166"/>
      <c r="N359" s="166"/>
      <c r="O359" s="166"/>
      <c r="P359" s="166"/>
      <c r="Q359" s="166"/>
      <c r="R359" s="166"/>
      <c r="S359" s="166"/>
      <c r="T359" s="166"/>
    </row>
    <row r="360" spans="1:20" ht="15.75" x14ac:dyDescent="0.25">
      <c r="A360" s="166"/>
      <c r="B360" s="166"/>
      <c r="C360" s="166"/>
      <c r="D360" s="166"/>
      <c r="E360" s="166"/>
      <c r="F360" s="166"/>
      <c r="G360" s="166"/>
      <c r="H360" s="166"/>
      <c r="I360" s="166"/>
      <c r="J360" s="166"/>
      <c r="K360" s="166"/>
      <c r="L360" s="166"/>
      <c r="M360" s="166"/>
      <c r="N360" s="166"/>
      <c r="O360" s="166"/>
      <c r="P360" s="166"/>
      <c r="Q360" s="166"/>
      <c r="R360" s="166"/>
      <c r="S360" s="166"/>
      <c r="T360" s="166"/>
    </row>
    <row r="361" spans="1:20" ht="15.75" x14ac:dyDescent="0.25">
      <c r="A361" s="166"/>
      <c r="B361" s="166"/>
      <c r="C361" s="166"/>
      <c r="D361" s="166"/>
      <c r="E361" s="166"/>
      <c r="F361" s="166"/>
      <c r="G361" s="166"/>
      <c r="H361" s="166"/>
      <c r="I361" s="166"/>
      <c r="J361" s="166"/>
      <c r="K361" s="166"/>
      <c r="L361" s="166"/>
      <c r="M361" s="166"/>
      <c r="N361" s="166"/>
      <c r="O361" s="166"/>
      <c r="P361" s="166"/>
      <c r="Q361" s="166"/>
      <c r="R361" s="166"/>
      <c r="S361" s="166"/>
      <c r="T361" s="166"/>
    </row>
    <row r="362" spans="1:20" ht="15.75" x14ac:dyDescent="0.25">
      <c r="A362" s="166"/>
      <c r="B362" s="166"/>
      <c r="C362" s="166"/>
      <c r="D362" s="166"/>
      <c r="E362" s="166"/>
      <c r="F362" s="166"/>
      <c r="G362" s="166"/>
      <c r="H362" s="166"/>
      <c r="I362" s="166"/>
      <c r="J362" s="166"/>
      <c r="K362" s="166"/>
      <c r="L362" s="166"/>
      <c r="M362" s="166"/>
      <c r="N362" s="166"/>
      <c r="O362" s="166"/>
      <c r="P362" s="166"/>
      <c r="Q362" s="166"/>
      <c r="R362" s="166"/>
      <c r="S362" s="166"/>
      <c r="T362" s="166"/>
    </row>
    <row r="363" spans="1:20" ht="15.75" x14ac:dyDescent="0.25">
      <c r="A363" s="166"/>
      <c r="B363" s="166"/>
      <c r="C363" s="166"/>
      <c r="D363" s="166"/>
      <c r="E363" s="166"/>
      <c r="F363" s="166"/>
      <c r="G363" s="166"/>
      <c r="H363" s="166"/>
      <c r="I363" s="166"/>
      <c r="J363" s="166"/>
      <c r="K363" s="166"/>
      <c r="L363" s="166"/>
      <c r="M363" s="166"/>
      <c r="N363" s="166"/>
      <c r="O363" s="166"/>
      <c r="P363" s="166"/>
      <c r="Q363" s="166"/>
      <c r="R363" s="166"/>
      <c r="S363" s="166"/>
      <c r="T363" s="166"/>
    </row>
    <row r="364" spans="1:20" ht="15.75" x14ac:dyDescent="0.25">
      <c r="A364" s="166"/>
      <c r="B364" s="166"/>
      <c r="C364" s="166"/>
      <c r="D364" s="166"/>
      <c r="E364" s="166"/>
      <c r="F364" s="166"/>
      <c r="G364" s="166"/>
      <c r="H364" s="166"/>
      <c r="I364" s="166"/>
      <c r="J364" s="166"/>
      <c r="K364" s="166"/>
      <c r="L364" s="166"/>
      <c r="M364" s="166"/>
      <c r="N364" s="166"/>
      <c r="O364" s="166"/>
      <c r="P364" s="166"/>
      <c r="Q364" s="166"/>
      <c r="R364" s="166"/>
      <c r="S364" s="166"/>
      <c r="T364" s="166"/>
    </row>
    <row r="365" spans="1:20" ht="15.75" x14ac:dyDescent="0.25">
      <c r="A365" s="166"/>
      <c r="B365" s="166"/>
      <c r="C365" s="166"/>
      <c r="D365" s="166"/>
      <c r="E365" s="166"/>
      <c r="F365" s="166"/>
      <c r="G365" s="166"/>
      <c r="H365" s="166"/>
      <c r="I365" s="166"/>
      <c r="J365" s="166"/>
      <c r="K365" s="166"/>
      <c r="L365" s="166"/>
      <c r="M365" s="166"/>
      <c r="N365" s="166"/>
      <c r="O365" s="166"/>
      <c r="P365" s="166"/>
      <c r="Q365" s="166"/>
      <c r="R365" s="166"/>
      <c r="S365" s="166"/>
      <c r="T365" s="166"/>
    </row>
    <row r="366" spans="1:20" ht="15.75" x14ac:dyDescent="0.25">
      <c r="A366" s="166"/>
      <c r="B366" s="166"/>
      <c r="C366" s="166"/>
      <c r="D366" s="166"/>
      <c r="E366" s="166"/>
      <c r="F366" s="166"/>
      <c r="G366" s="166"/>
      <c r="H366" s="166"/>
      <c r="I366" s="166"/>
      <c r="J366" s="166"/>
      <c r="K366" s="166"/>
      <c r="L366" s="166"/>
      <c r="M366" s="166"/>
      <c r="N366" s="166"/>
      <c r="O366" s="166"/>
      <c r="P366" s="166"/>
      <c r="Q366" s="166"/>
      <c r="R366" s="166"/>
      <c r="S366" s="166"/>
      <c r="T366" s="166"/>
    </row>
    <row r="367" spans="1:20" ht="15.75" x14ac:dyDescent="0.25">
      <c r="A367" s="166"/>
      <c r="B367" s="166"/>
      <c r="C367" s="166"/>
      <c r="D367" s="166"/>
      <c r="E367" s="166"/>
      <c r="F367" s="166"/>
      <c r="G367" s="166"/>
      <c r="H367" s="166"/>
      <c r="I367" s="166"/>
      <c r="J367" s="166"/>
      <c r="K367" s="166"/>
      <c r="L367" s="166"/>
      <c r="M367" s="166"/>
      <c r="N367" s="166"/>
      <c r="O367" s="166"/>
      <c r="P367" s="166"/>
      <c r="Q367" s="166"/>
      <c r="R367" s="166"/>
      <c r="S367" s="166"/>
      <c r="T367" s="166"/>
    </row>
    <row r="368" spans="1:20" ht="15.75" x14ac:dyDescent="0.25">
      <c r="A368" s="166"/>
      <c r="B368" s="166"/>
      <c r="C368" s="166"/>
      <c r="D368" s="166"/>
      <c r="E368" s="166"/>
      <c r="F368" s="166"/>
      <c r="G368" s="166"/>
      <c r="H368" s="166"/>
      <c r="I368" s="166"/>
      <c r="J368" s="166"/>
      <c r="K368" s="166"/>
      <c r="L368" s="166"/>
      <c r="M368" s="166"/>
      <c r="N368" s="166"/>
      <c r="O368" s="166"/>
      <c r="P368" s="166"/>
      <c r="Q368" s="166"/>
      <c r="R368" s="166"/>
      <c r="S368" s="166"/>
      <c r="T368" s="166"/>
    </row>
    <row r="369" spans="1:20" ht="15.75" x14ac:dyDescent="0.25">
      <c r="A369" s="166"/>
      <c r="B369" s="166"/>
      <c r="C369" s="166"/>
      <c r="D369" s="166"/>
      <c r="E369" s="166"/>
      <c r="F369" s="166"/>
      <c r="G369" s="166"/>
      <c r="H369" s="166"/>
      <c r="I369" s="166"/>
      <c r="J369" s="166"/>
      <c r="K369" s="166"/>
      <c r="L369" s="166"/>
      <c r="M369" s="166"/>
      <c r="N369" s="166"/>
      <c r="O369" s="166"/>
      <c r="P369" s="166"/>
      <c r="Q369" s="166"/>
      <c r="R369" s="166"/>
      <c r="S369" s="166"/>
      <c r="T369" s="166"/>
    </row>
    <row r="370" spans="1:20" ht="15.75" x14ac:dyDescent="0.25">
      <c r="A370" s="166"/>
      <c r="B370" s="166"/>
      <c r="C370" s="166"/>
      <c r="D370" s="166"/>
      <c r="E370" s="166"/>
      <c r="F370" s="166"/>
      <c r="G370" s="166"/>
      <c r="H370" s="166"/>
      <c r="I370" s="166"/>
      <c r="J370" s="166"/>
      <c r="K370" s="166"/>
      <c r="L370" s="166"/>
      <c r="M370" s="166"/>
      <c r="N370" s="166"/>
      <c r="O370" s="166"/>
      <c r="P370" s="166"/>
      <c r="Q370" s="166"/>
      <c r="R370" s="166"/>
      <c r="S370" s="166"/>
      <c r="T370" s="166"/>
    </row>
    <row r="371" spans="1:20" ht="15.75" x14ac:dyDescent="0.25">
      <c r="A371" s="166"/>
      <c r="B371" s="166"/>
      <c r="C371" s="166"/>
      <c r="D371" s="166"/>
      <c r="E371" s="166"/>
      <c r="F371" s="166"/>
      <c r="G371" s="166"/>
      <c r="H371" s="166"/>
      <c r="I371" s="166"/>
      <c r="J371" s="166"/>
      <c r="K371" s="166"/>
      <c r="L371" s="166"/>
      <c r="M371" s="166"/>
      <c r="N371" s="166"/>
      <c r="O371" s="166"/>
      <c r="P371" s="166"/>
      <c r="Q371" s="166"/>
      <c r="R371" s="166"/>
      <c r="S371" s="166"/>
      <c r="T371" s="166"/>
    </row>
    <row r="372" spans="1:20" ht="15.75" x14ac:dyDescent="0.25">
      <c r="A372" s="166"/>
      <c r="B372" s="166"/>
      <c r="C372" s="166"/>
      <c r="D372" s="166"/>
      <c r="E372" s="166"/>
      <c r="F372" s="166"/>
      <c r="G372" s="166"/>
      <c r="H372" s="166"/>
      <c r="I372" s="166"/>
      <c r="J372" s="166"/>
      <c r="K372" s="166"/>
      <c r="L372" s="166"/>
      <c r="M372" s="166"/>
      <c r="N372" s="166"/>
      <c r="O372" s="166"/>
      <c r="P372" s="166"/>
      <c r="Q372" s="166"/>
      <c r="R372" s="166"/>
      <c r="S372" s="166"/>
      <c r="T372" s="166"/>
    </row>
    <row r="373" spans="1:20" ht="15.75" x14ac:dyDescent="0.25">
      <c r="A373" s="166"/>
      <c r="B373" s="166"/>
      <c r="C373" s="166"/>
      <c r="D373" s="166"/>
      <c r="E373" s="166"/>
      <c r="F373" s="166"/>
      <c r="G373" s="166"/>
      <c r="H373" s="166"/>
      <c r="I373" s="166"/>
      <c r="J373" s="166"/>
      <c r="K373" s="166"/>
      <c r="L373" s="166"/>
      <c r="M373" s="166"/>
      <c r="N373" s="166"/>
      <c r="O373" s="166"/>
      <c r="P373" s="166"/>
      <c r="Q373" s="166"/>
      <c r="R373" s="166"/>
      <c r="S373" s="166"/>
      <c r="T373" s="166"/>
    </row>
    <row r="374" spans="1:20" ht="15.75" x14ac:dyDescent="0.25">
      <c r="A374" s="166"/>
      <c r="B374" s="166"/>
      <c r="C374" s="166"/>
      <c r="D374" s="166"/>
      <c r="E374" s="166"/>
      <c r="F374" s="166"/>
      <c r="G374" s="166"/>
      <c r="H374" s="166"/>
      <c r="I374" s="166"/>
      <c r="J374" s="166"/>
      <c r="K374" s="166"/>
      <c r="L374" s="166"/>
      <c r="M374" s="166"/>
      <c r="N374" s="166"/>
      <c r="O374" s="166"/>
      <c r="P374" s="166"/>
      <c r="Q374" s="166"/>
      <c r="R374" s="166"/>
      <c r="S374" s="166"/>
      <c r="T374" s="166"/>
    </row>
    <row r="375" spans="1:20" ht="15.75" x14ac:dyDescent="0.25">
      <c r="A375" s="166"/>
      <c r="B375" s="166"/>
      <c r="C375" s="166"/>
      <c r="D375" s="166"/>
      <c r="E375" s="166"/>
      <c r="F375" s="166"/>
      <c r="G375" s="166"/>
      <c r="H375" s="166"/>
      <c r="I375" s="166"/>
      <c r="J375" s="166"/>
      <c r="K375" s="166"/>
      <c r="L375" s="166"/>
      <c r="M375" s="166"/>
      <c r="N375" s="166"/>
      <c r="O375" s="166"/>
      <c r="P375" s="166"/>
      <c r="Q375" s="166"/>
      <c r="R375" s="166"/>
      <c r="S375" s="166"/>
      <c r="T375" s="166"/>
    </row>
    <row r="376" spans="1:20" ht="15.75" x14ac:dyDescent="0.25">
      <c r="A376" s="166"/>
      <c r="B376" s="166"/>
      <c r="C376" s="166"/>
      <c r="D376" s="166"/>
      <c r="E376" s="166"/>
      <c r="F376" s="166"/>
      <c r="G376" s="166"/>
      <c r="H376" s="166"/>
      <c r="I376" s="166"/>
      <c r="J376" s="166"/>
      <c r="K376" s="166"/>
      <c r="L376" s="166"/>
      <c r="M376" s="166"/>
      <c r="N376" s="166"/>
      <c r="O376" s="166"/>
      <c r="P376" s="166"/>
      <c r="Q376" s="166"/>
      <c r="R376" s="166"/>
      <c r="S376" s="166"/>
      <c r="T376" s="166"/>
    </row>
    <row r="377" spans="1:20" ht="15.75" x14ac:dyDescent="0.25">
      <c r="A377" s="166"/>
      <c r="B377" s="166"/>
      <c r="C377" s="166"/>
      <c r="D377" s="166"/>
      <c r="E377" s="166"/>
      <c r="F377" s="166"/>
      <c r="G377" s="166"/>
      <c r="H377" s="166"/>
      <c r="I377" s="166"/>
      <c r="J377" s="166"/>
      <c r="K377" s="166"/>
      <c r="L377" s="166"/>
      <c r="M377" s="166"/>
      <c r="N377" s="166"/>
      <c r="O377" s="166"/>
      <c r="P377" s="166"/>
      <c r="Q377" s="166"/>
      <c r="R377" s="166"/>
      <c r="S377" s="166"/>
      <c r="T377" s="166"/>
    </row>
    <row r="378" spans="1:20" ht="15.75" x14ac:dyDescent="0.25">
      <c r="A378" s="166"/>
      <c r="B378" s="166"/>
      <c r="C378" s="166"/>
      <c r="D378" s="166"/>
      <c r="E378" s="166"/>
      <c r="F378" s="166"/>
      <c r="G378" s="166"/>
      <c r="H378" s="166"/>
      <c r="I378" s="166"/>
      <c r="J378" s="166"/>
      <c r="K378" s="166"/>
      <c r="L378" s="166"/>
      <c r="M378" s="166"/>
      <c r="N378" s="166"/>
      <c r="O378" s="166"/>
      <c r="P378" s="166"/>
      <c r="Q378" s="166"/>
      <c r="R378" s="166"/>
      <c r="S378" s="166"/>
      <c r="T378" s="166"/>
    </row>
    <row r="379" spans="1:20" ht="15.75" x14ac:dyDescent="0.25">
      <c r="A379" s="166"/>
      <c r="B379" s="166"/>
      <c r="C379" s="166"/>
      <c r="D379" s="166"/>
      <c r="E379" s="166"/>
      <c r="F379" s="166"/>
      <c r="G379" s="166"/>
      <c r="H379" s="166"/>
      <c r="I379" s="166"/>
      <c r="J379" s="166"/>
      <c r="K379" s="166"/>
      <c r="L379" s="166"/>
      <c r="M379" s="166"/>
      <c r="N379" s="166"/>
      <c r="O379" s="166"/>
      <c r="P379" s="166"/>
      <c r="Q379" s="166"/>
      <c r="R379" s="166"/>
      <c r="S379" s="166"/>
      <c r="T379" s="166"/>
    </row>
    <row r="380" spans="1:20" ht="15.75" x14ac:dyDescent="0.25">
      <c r="A380" s="166"/>
      <c r="B380" s="166"/>
      <c r="C380" s="166"/>
      <c r="D380" s="166"/>
      <c r="E380" s="166"/>
      <c r="F380" s="166"/>
      <c r="G380" s="166"/>
      <c r="H380" s="166"/>
      <c r="I380" s="166"/>
      <c r="J380" s="166"/>
      <c r="K380" s="166"/>
      <c r="L380" s="166"/>
      <c r="M380" s="166"/>
      <c r="N380" s="166"/>
      <c r="O380" s="166"/>
      <c r="P380" s="166"/>
      <c r="Q380" s="166"/>
      <c r="R380" s="166"/>
      <c r="S380" s="166"/>
      <c r="T380" s="166"/>
    </row>
    <row r="381" spans="1:20" ht="15.75" x14ac:dyDescent="0.25">
      <c r="A381" s="166"/>
      <c r="B381" s="166"/>
      <c r="C381" s="166"/>
      <c r="D381" s="166"/>
      <c r="E381" s="166"/>
      <c r="F381" s="166"/>
      <c r="G381" s="166"/>
      <c r="H381" s="166"/>
      <c r="I381" s="166"/>
      <c r="J381" s="166"/>
      <c r="K381" s="166"/>
      <c r="L381" s="166"/>
      <c r="M381" s="166"/>
      <c r="N381" s="166"/>
      <c r="O381" s="166"/>
      <c r="P381" s="166"/>
      <c r="Q381" s="166"/>
      <c r="R381" s="166"/>
      <c r="S381" s="166"/>
      <c r="T381" s="166"/>
    </row>
    <row r="382" spans="1:20" ht="15.75" x14ac:dyDescent="0.25">
      <c r="A382" s="166"/>
      <c r="B382" s="166"/>
      <c r="C382" s="166"/>
      <c r="D382" s="166"/>
      <c r="E382" s="166"/>
      <c r="F382" s="166"/>
      <c r="G382" s="166"/>
      <c r="H382" s="166"/>
      <c r="I382" s="166"/>
      <c r="J382" s="166"/>
      <c r="K382" s="166"/>
      <c r="L382" s="166"/>
      <c r="M382" s="166"/>
      <c r="N382" s="166"/>
      <c r="O382" s="166"/>
      <c r="P382" s="166"/>
      <c r="Q382" s="166"/>
      <c r="R382" s="166"/>
      <c r="S382" s="166"/>
      <c r="T382" s="166"/>
    </row>
    <row r="383" spans="1:20" ht="15.75" x14ac:dyDescent="0.25">
      <c r="A383" s="166"/>
      <c r="B383" s="166"/>
      <c r="C383" s="166"/>
      <c r="D383" s="166"/>
      <c r="E383" s="166"/>
      <c r="F383" s="166"/>
      <c r="G383" s="166"/>
      <c r="H383" s="166"/>
      <c r="I383" s="166"/>
      <c r="J383" s="166"/>
      <c r="K383" s="166"/>
      <c r="L383" s="166"/>
      <c r="M383" s="166"/>
      <c r="N383" s="166"/>
      <c r="O383" s="166"/>
      <c r="P383" s="166"/>
      <c r="Q383" s="166"/>
      <c r="R383" s="166"/>
      <c r="S383" s="166"/>
      <c r="T383" s="166"/>
    </row>
    <row r="384" spans="1:20" ht="15.75" x14ac:dyDescent="0.25">
      <c r="A384" s="166"/>
      <c r="B384" s="166"/>
      <c r="C384" s="166"/>
      <c r="D384" s="166"/>
      <c r="E384" s="166"/>
      <c r="F384" s="166"/>
      <c r="G384" s="166"/>
      <c r="H384" s="166"/>
      <c r="I384" s="166"/>
      <c r="J384" s="166"/>
      <c r="K384" s="166"/>
      <c r="L384" s="166"/>
      <c r="M384" s="166"/>
      <c r="N384" s="166"/>
      <c r="O384" s="166"/>
      <c r="P384" s="166"/>
      <c r="Q384" s="166"/>
      <c r="R384" s="166"/>
      <c r="S384" s="166"/>
      <c r="T384" s="166"/>
    </row>
    <row r="385" spans="1:20" ht="15.75" x14ac:dyDescent="0.25">
      <c r="A385" s="166"/>
      <c r="B385" s="166"/>
      <c r="C385" s="166"/>
      <c r="D385" s="166"/>
      <c r="E385" s="166"/>
      <c r="F385" s="166"/>
      <c r="G385" s="166"/>
      <c r="H385" s="166"/>
      <c r="I385" s="166"/>
      <c r="J385" s="166"/>
      <c r="K385" s="166"/>
      <c r="L385" s="166"/>
      <c r="M385" s="166"/>
      <c r="N385" s="166"/>
      <c r="O385" s="166"/>
      <c r="P385" s="166"/>
      <c r="Q385" s="166"/>
      <c r="R385" s="166"/>
      <c r="S385" s="166"/>
      <c r="T385" s="166"/>
    </row>
    <row r="386" spans="1:20" ht="15.75" x14ac:dyDescent="0.25">
      <c r="A386" s="166"/>
      <c r="B386" s="166"/>
      <c r="C386" s="166"/>
      <c r="D386" s="166"/>
      <c r="E386" s="166"/>
      <c r="F386" s="166"/>
      <c r="G386" s="166"/>
      <c r="H386" s="166"/>
      <c r="I386" s="166"/>
      <c r="J386" s="166"/>
      <c r="K386" s="166"/>
      <c r="L386" s="166"/>
      <c r="M386" s="166"/>
      <c r="N386" s="166"/>
      <c r="O386" s="166"/>
      <c r="P386" s="166"/>
      <c r="Q386" s="166"/>
      <c r="R386" s="166"/>
      <c r="S386" s="166"/>
      <c r="T386" s="166"/>
    </row>
    <row r="387" spans="1:20" ht="15.75" x14ac:dyDescent="0.25">
      <c r="A387" s="166"/>
      <c r="B387" s="166"/>
      <c r="C387" s="166"/>
      <c r="D387" s="166"/>
      <c r="E387" s="166"/>
      <c r="F387" s="166"/>
      <c r="G387" s="166"/>
      <c r="H387" s="166"/>
      <c r="I387" s="166"/>
      <c r="J387" s="166"/>
      <c r="K387" s="166"/>
      <c r="L387" s="166"/>
      <c r="M387" s="166"/>
      <c r="N387" s="166"/>
      <c r="O387" s="166"/>
      <c r="P387" s="166"/>
      <c r="Q387" s="166"/>
      <c r="R387" s="166"/>
      <c r="S387" s="166"/>
      <c r="T387" s="166"/>
    </row>
    <row r="388" spans="1:20" ht="15.75" x14ac:dyDescent="0.25">
      <c r="A388" s="166"/>
      <c r="B388" s="166"/>
      <c r="C388" s="166"/>
      <c r="D388" s="166"/>
      <c r="E388" s="166"/>
      <c r="F388" s="166"/>
      <c r="G388" s="166"/>
      <c r="H388" s="166"/>
      <c r="I388" s="166"/>
      <c r="J388" s="166"/>
      <c r="K388" s="166"/>
      <c r="L388" s="166"/>
      <c r="M388" s="166"/>
      <c r="N388" s="166"/>
      <c r="O388" s="166"/>
      <c r="P388" s="166"/>
      <c r="Q388" s="166"/>
      <c r="R388" s="166"/>
      <c r="S388" s="166"/>
      <c r="T388" s="166"/>
    </row>
    <row r="389" spans="1:20" ht="15.75" x14ac:dyDescent="0.25">
      <c r="A389" s="166"/>
      <c r="B389" s="166"/>
      <c r="C389" s="166"/>
      <c r="D389" s="166"/>
      <c r="E389" s="166"/>
      <c r="F389" s="166"/>
      <c r="G389" s="166"/>
      <c r="H389" s="166"/>
      <c r="I389" s="166"/>
      <c r="J389" s="166"/>
      <c r="K389" s="166"/>
      <c r="L389" s="166"/>
      <c r="M389" s="166"/>
      <c r="N389" s="166"/>
      <c r="O389" s="166"/>
      <c r="P389" s="166"/>
      <c r="Q389" s="166"/>
      <c r="R389" s="166"/>
      <c r="S389" s="166"/>
      <c r="T389" s="166"/>
    </row>
    <row r="390" spans="1:20" ht="15.75" x14ac:dyDescent="0.25">
      <c r="A390" s="166"/>
      <c r="B390" s="166"/>
      <c r="C390" s="166"/>
      <c r="D390" s="166"/>
      <c r="E390" s="166"/>
      <c r="F390" s="166"/>
      <c r="G390" s="166"/>
      <c r="H390" s="166"/>
      <c r="I390" s="166"/>
      <c r="J390" s="166"/>
      <c r="K390" s="166"/>
      <c r="L390" s="166"/>
      <c r="M390" s="166"/>
      <c r="N390" s="166"/>
      <c r="O390" s="166"/>
      <c r="P390" s="166"/>
      <c r="Q390" s="166"/>
      <c r="R390" s="166"/>
      <c r="S390" s="166"/>
      <c r="T390" s="166"/>
    </row>
    <row r="391" spans="1:20" ht="15.75" x14ac:dyDescent="0.25">
      <c r="A391" s="166"/>
      <c r="B391" s="166"/>
      <c r="C391" s="166"/>
      <c r="D391" s="166"/>
      <c r="E391" s="166"/>
      <c r="F391" s="166"/>
      <c r="G391" s="166"/>
      <c r="H391" s="166"/>
      <c r="I391" s="166"/>
      <c r="J391" s="166"/>
      <c r="K391" s="166"/>
      <c r="L391" s="166"/>
      <c r="M391" s="166"/>
      <c r="N391" s="166"/>
      <c r="O391" s="166"/>
      <c r="P391" s="166"/>
      <c r="Q391" s="166"/>
      <c r="R391" s="166"/>
      <c r="S391" s="166"/>
      <c r="T391" s="166"/>
    </row>
    <row r="392" spans="1:20" ht="15.75" x14ac:dyDescent="0.25">
      <c r="A392" s="166"/>
      <c r="B392" s="166"/>
      <c r="C392" s="166"/>
      <c r="D392" s="166"/>
      <c r="E392" s="166"/>
      <c r="F392" s="166"/>
      <c r="G392" s="166"/>
      <c r="H392" s="166"/>
      <c r="I392" s="166"/>
      <c r="J392" s="166"/>
      <c r="K392" s="166"/>
      <c r="L392" s="166"/>
      <c r="M392" s="166"/>
      <c r="N392" s="166"/>
      <c r="O392" s="166"/>
      <c r="P392" s="166"/>
      <c r="Q392" s="166"/>
      <c r="R392" s="166"/>
      <c r="S392" s="166"/>
      <c r="T392" s="166"/>
    </row>
    <row r="393" spans="1:20" ht="15.75" x14ac:dyDescent="0.25">
      <c r="A393" s="166"/>
      <c r="B393" s="166"/>
      <c r="C393" s="166"/>
      <c r="D393" s="166"/>
      <c r="E393" s="166"/>
      <c r="F393" s="166"/>
      <c r="G393" s="166"/>
      <c r="H393" s="166"/>
      <c r="I393" s="166"/>
      <c r="J393" s="166"/>
      <c r="K393" s="166"/>
      <c r="L393" s="166"/>
      <c r="M393" s="166"/>
      <c r="N393" s="166"/>
      <c r="O393" s="166"/>
      <c r="P393" s="166"/>
      <c r="Q393" s="166"/>
      <c r="R393" s="166"/>
      <c r="S393" s="166"/>
      <c r="T393" s="166"/>
    </row>
    <row r="394" spans="1:20" ht="15.75" x14ac:dyDescent="0.25">
      <c r="A394" s="166"/>
      <c r="B394" s="166"/>
      <c r="C394" s="166"/>
      <c r="D394" s="166"/>
      <c r="E394" s="166"/>
      <c r="F394" s="166"/>
      <c r="G394" s="166"/>
      <c r="H394" s="166"/>
      <c r="I394" s="166"/>
      <c r="J394" s="166"/>
      <c r="K394" s="166"/>
      <c r="L394" s="166"/>
      <c r="M394" s="166"/>
      <c r="N394" s="166"/>
      <c r="O394" s="166"/>
      <c r="P394" s="166"/>
      <c r="Q394" s="166"/>
      <c r="R394" s="166"/>
      <c r="S394" s="166"/>
      <c r="T394" s="166"/>
    </row>
    <row r="395" spans="1:20" ht="15.75" x14ac:dyDescent="0.25">
      <c r="A395" s="166"/>
      <c r="B395" s="166"/>
      <c r="C395" s="166"/>
      <c r="D395" s="166"/>
      <c r="E395" s="166"/>
      <c r="F395" s="166"/>
      <c r="G395" s="166"/>
      <c r="H395" s="166"/>
      <c r="I395" s="166"/>
      <c r="J395" s="166"/>
      <c r="K395" s="166"/>
      <c r="L395" s="166"/>
      <c r="M395" s="166"/>
      <c r="N395" s="166"/>
      <c r="O395" s="166"/>
      <c r="P395" s="166"/>
      <c r="Q395" s="166"/>
      <c r="R395" s="166"/>
      <c r="S395" s="166"/>
      <c r="T395" s="166"/>
    </row>
    <row r="396" spans="1:20" ht="15.75" x14ac:dyDescent="0.25">
      <c r="A396" s="166"/>
      <c r="B396" s="166"/>
      <c r="C396" s="166"/>
      <c r="D396" s="166"/>
      <c r="E396" s="166"/>
      <c r="F396" s="166"/>
      <c r="G396" s="166"/>
      <c r="H396" s="166"/>
      <c r="I396" s="166"/>
      <c r="J396" s="166"/>
      <c r="K396" s="166"/>
      <c r="L396" s="166"/>
      <c r="M396" s="166"/>
      <c r="N396" s="166"/>
      <c r="O396" s="166"/>
      <c r="P396" s="166"/>
      <c r="Q396" s="166"/>
      <c r="R396" s="166"/>
      <c r="S396" s="166"/>
      <c r="T396" s="166"/>
    </row>
    <row r="397" spans="1:20" ht="15.75" x14ac:dyDescent="0.25">
      <c r="A397" s="166"/>
      <c r="B397" s="166"/>
      <c r="C397" s="166"/>
      <c r="D397" s="166"/>
      <c r="E397" s="166"/>
      <c r="F397" s="166"/>
      <c r="G397" s="166"/>
      <c r="H397" s="166"/>
      <c r="I397" s="166"/>
      <c r="J397" s="166"/>
      <c r="K397" s="166"/>
      <c r="L397" s="166"/>
      <c r="M397" s="166"/>
      <c r="N397" s="166"/>
      <c r="O397" s="166"/>
      <c r="P397" s="166"/>
      <c r="Q397" s="166"/>
      <c r="R397" s="166"/>
      <c r="S397" s="166"/>
      <c r="T397" s="166"/>
    </row>
    <row r="398" spans="1:20" ht="15.75" x14ac:dyDescent="0.25">
      <c r="A398" s="166"/>
      <c r="B398" s="166"/>
      <c r="C398" s="166"/>
      <c r="D398" s="166"/>
      <c r="E398" s="166"/>
      <c r="F398" s="166"/>
      <c r="G398" s="166"/>
      <c r="H398" s="166"/>
      <c r="I398" s="166"/>
      <c r="J398" s="166"/>
      <c r="K398" s="166"/>
      <c r="L398" s="166"/>
      <c r="M398" s="166"/>
      <c r="N398" s="166"/>
      <c r="O398" s="166"/>
      <c r="P398" s="166"/>
      <c r="Q398" s="166"/>
      <c r="R398" s="166"/>
      <c r="S398" s="166"/>
      <c r="T398" s="166"/>
    </row>
    <row r="399" spans="1:20" ht="15.75" x14ac:dyDescent="0.25">
      <c r="A399" s="166"/>
      <c r="B399" s="166"/>
      <c r="C399" s="166"/>
      <c r="D399" s="166"/>
      <c r="E399" s="166"/>
      <c r="F399" s="166"/>
      <c r="G399" s="166"/>
      <c r="H399" s="166"/>
      <c r="I399" s="166"/>
      <c r="J399" s="166"/>
      <c r="K399" s="166"/>
      <c r="L399" s="166"/>
      <c r="M399" s="166"/>
      <c r="N399" s="166"/>
      <c r="O399" s="166"/>
      <c r="P399" s="166"/>
      <c r="Q399" s="166"/>
      <c r="R399" s="166"/>
      <c r="S399" s="166"/>
      <c r="T399" s="166"/>
    </row>
    <row r="400" spans="1:20" ht="15.75" x14ac:dyDescent="0.25">
      <c r="A400" s="166"/>
      <c r="B400" s="166"/>
      <c r="C400" s="166"/>
      <c r="D400" s="166"/>
      <c r="E400" s="166"/>
      <c r="F400" s="166"/>
      <c r="G400" s="166"/>
      <c r="H400" s="166"/>
      <c r="I400" s="166"/>
      <c r="J400" s="166"/>
      <c r="K400" s="166"/>
      <c r="L400" s="166"/>
      <c r="M400" s="166"/>
      <c r="N400" s="166"/>
      <c r="O400" s="166"/>
      <c r="P400" s="166"/>
      <c r="Q400" s="166"/>
      <c r="R400" s="166"/>
      <c r="S400" s="166"/>
      <c r="T400" s="166"/>
    </row>
    <row r="401" spans="1:20" ht="15.75" x14ac:dyDescent="0.25">
      <c r="A401" s="166"/>
      <c r="B401" s="166"/>
      <c r="C401" s="166"/>
      <c r="D401" s="166"/>
      <c r="E401" s="166"/>
      <c r="F401" s="166"/>
      <c r="G401" s="166"/>
      <c r="H401" s="166"/>
      <c r="I401" s="166"/>
      <c r="J401" s="166"/>
      <c r="K401" s="166"/>
      <c r="L401" s="166"/>
      <c r="M401" s="166"/>
      <c r="N401" s="166"/>
      <c r="O401" s="166"/>
      <c r="P401" s="166"/>
      <c r="Q401" s="166"/>
      <c r="R401" s="166"/>
      <c r="S401" s="166"/>
      <c r="T401" s="166"/>
    </row>
    <row r="402" spans="1:20" ht="15.75" x14ac:dyDescent="0.25">
      <c r="A402" s="166"/>
      <c r="B402" s="166"/>
      <c r="C402" s="166"/>
      <c r="D402" s="166"/>
      <c r="E402" s="166"/>
      <c r="F402" s="166"/>
      <c r="G402" s="166"/>
      <c r="H402" s="166"/>
      <c r="I402" s="166"/>
      <c r="J402" s="166"/>
      <c r="K402" s="166"/>
      <c r="L402" s="166"/>
      <c r="M402" s="166"/>
      <c r="N402" s="166"/>
      <c r="O402" s="166"/>
      <c r="P402" s="166"/>
      <c r="Q402" s="166"/>
      <c r="R402" s="166"/>
      <c r="S402" s="166"/>
      <c r="T402" s="166"/>
    </row>
    <row r="403" spans="1:20" ht="15.75" x14ac:dyDescent="0.25">
      <c r="A403" s="166"/>
      <c r="B403" s="166"/>
      <c r="C403" s="166"/>
      <c r="D403" s="166"/>
      <c r="E403" s="166"/>
      <c r="F403" s="166"/>
      <c r="G403" s="166"/>
      <c r="H403" s="166"/>
      <c r="I403" s="166"/>
      <c r="J403" s="166"/>
      <c r="K403" s="166"/>
      <c r="L403" s="166"/>
      <c r="M403" s="166"/>
      <c r="N403" s="166"/>
      <c r="O403" s="166"/>
      <c r="P403" s="166"/>
      <c r="Q403" s="166"/>
      <c r="R403" s="166"/>
      <c r="S403" s="166"/>
      <c r="T403" s="166"/>
    </row>
    <row r="404" spans="1:20" ht="15.75" x14ac:dyDescent="0.25">
      <c r="A404" s="166"/>
      <c r="B404" s="166"/>
      <c r="C404" s="166"/>
      <c r="D404" s="166"/>
      <c r="E404" s="166"/>
      <c r="F404" s="166"/>
      <c r="G404" s="166"/>
      <c r="H404" s="166"/>
      <c r="I404" s="166"/>
      <c r="J404" s="166"/>
      <c r="K404" s="166"/>
      <c r="L404" s="166"/>
      <c r="M404" s="166"/>
      <c r="N404" s="166"/>
      <c r="O404" s="166"/>
      <c r="P404" s="166"/>
      <c r="Q404" s="166"/>
      <c r="R404" s="166"/>
      <c r="S404" s="166"/>
      <c r="T404" s="166"/>
    </row>
    <row r="405" spans="1:20" ht="15.75" x14ac:dyDescent="0.25">
      <c r="A405" s="166"/>
      <c r="B405" s="166"/>
      <c r="C405" s="166"/>
      <c r="D405" s="166"/>
      <c r="E405" s="166"/>
      <c r="F405" s="166"/>
      <c r="G405" s="166"/>
      <c r="H405" s="166"/>
      <c r="I405" s="166"/>
      <c r="J405" s="166"/>
      <c r="K405" s="166"/>
      <c r="L405" s="166"/>
      <c r="M405" s="166"/>
      <c r="N405" s="166"/>
      <c r="O405" s="166"/>
      <c r="P405" s="166"/>
      <c r="Q405" s="166"/>
      <c r="R405" s="166"/>
      <c r="S405" s="166"/>
      <c r="T405" s="166"/>
    </row>
    <row r="406" spans="1:20" ht="15.75" x14ac:dyDescent="0.25">
      <c r="A406" s="166"/>
      <c r="B406" s="166"/>
      <c r="C406" s="166"/>
      <c r="D406" s="166"/>
      <c r="E406" s="166"/>
      <c r="F406" s="166"/>
      <c r="G406" s="166"/>
      <c r="H406" s="166"/>
      <c r="I406" s="166"/>
      <c r="J406" s="166"/>
      <c r="K406" s="166"/>
      <c r="L406" s="166"/>
      <c r="M406" s="166"/>
      <c r="N406" s="166"/>
      <c r="O406" s="166"/>
      <c r="P406" s="166"/>
      <c r="Q406" s="166"/>
      <c r="R406" s="166"/>
      <c r="S406" s="166"/>
      <c r="T406" s="166"/>
    </row>
    <row r="407" spans="1:20" ht="15.75" x14ac:dyDescent="0.25">
      <c r="A407" s="166"/>
      <c r="B407" s="166"/>
      <c r="C407" s="166"/>
      <c r="D407" s="166"/>
      <c r="E407" s="166"/>
      <c r="F407" s="166"/>
      <c r="G407" s="166"/>
      <c r="H407" s="166"/>
      <c r="I407" s="166"/>
      <c r="J407" s="166"/>
      <c r="K407" s="166"/>
      <c r="L407" s="166"/>
      <c r="M407" s="166"/>
      <c r="N407" s="166"/>
      <c r="O407" s="166"/>
      <c r="P407" s="166"/>
      <c r="Q407" s="166"/>
      <c r="R407" s="166"/>
      <c r="S407" s="166"/>
      <c r="T407" s="166"/>
    </row>
    <row r="408" spans="1:20" ht="15.75" x14ac:dyDescent="0.25">
      <c r="A408" s="166"/>
      <c r="B408" s="166"/>
      <c r="C408" s="166"/>
      <c r="D408" s="166"/>
      <c r="E408" s="166"/>
      <c r="F408" s="166"/>
      <c r="G408" s="166"/>
      <c r="H408" s="166"/>
      <c r="I408" s="166"/>
      <c r="J408" s="166"/>
      <c r="K408" s="166"/>
      <c r="L408" s="166"/>
      <c r="M408" s="166"/>
      <c r="N408" s="166"/>
      <c r="O408" s="166"/>
      <c r="P408" s="166"/>
      <c r="Q408" s="166"/>
      <c r="R408" s="166"/>
      <c r="S408" s="166"/>
      <c r="T408" s="166"/>
    </row>
    <row r="409" spans="1:20" ht="15.75" x14ac:dyDescent="0.25">
      <c r="A409" s="166"/>
      <c r="B409" s="166"/>
      <c r="C409" s="166"/>
      <c r="D409" s="166"/>
      <c r="E409" s="166"/>
      <c r="F409" s="166"/>
      <c r="G409" s="166"/>
      <c r="H409" s="166"/>
      <c r="I409" s="166"/>
      <c r="J409" s="166"/>
      <c r="K409" s="166"/>
      <c r="L409" s="166"/>
      <c r="M409" s="166"/>
      <c r="N409" s="166"/>
      <c r="O409" s="166"/>
      <c r="P409" s="166"/>
      <c r="Q409" s="166"/>
      <c r="R409" s="166"/>
      <c r="S409" s="166"/>
      <c r="T409" s="166"/>
    </row>
    <row r="410" spans="1:20" ht="15.75" x14ac:dyDescent="0.25">
      <c r="A410" s="166"/>
      <c r="B410" s="166"/>
      <c r="C410" s="166"/>
      <c r="D410" s="166"/>
      <c r="E410" s="166"/>
      <c r="F410" s="166"/>
      <c r="G410" s="166"/>
      <c r="H410" s="166"/>
      <c r="I410" s="166"/>
      <c r="J410" s="166"/>
      <c r="K410" s="166"/>
      <c r="L410" s="166"/>
      <c r="M410" s="166"/>
      <c r="N410" s="166"/>
      <c r="O410" s="166"/>
      <c r="P410" s="166"/>
      <c r="Q410" s="166"/>
      <c r="R410" s="166"/>
      <c r="S410" s="166"/>
      <c r="T410" s="166"/>
    </row>
    <row r="411" spans="1:20" ht="15.75" x14ac:dyDescent="0.25">
      <c r="A411" s="166"/>
      <c r="B411" s="166"/>
      <c r="C411" s="166"/>
      <c r="D411" s="166"/>
      <c r="E411" s="166"/>
      <c r="F411" s="166"/>
      <c r="G411" s="166"/>
      <c r="H411" s="166"/>
      <c r="I411" s="166"/>
      <c r="J411" s="166"/>
      <c r="K411" s="166"/>
      <c r="L411" s="166"/>
      <c r="M411" s="166"/>
      <c r="N411" s="166"/>
      <c r="O411" s="166"/>
      <c r="P411" s="166"/>
      <c r="Q411" s="166"/>
      <c r="R411" s="166"/>
      <c r="S411" s="166"/>
      <c r="T411" s="166"/>
    </row>
    <row r="412" spans="1:20" ht="15.75" x14ac:dyDescent="0.25">
      <c r="A412" s="166"/>
      <c r="B412" s="166"/>
      <c r="C412" s="166"/>
      <c r="D412" s="166"/>
      <c r="E412" s="166"/>
      <c r="F412" s="166"/>
      <c r="G412" s="166"/>
      <c r="H412" s="166"/>
      <c r="I412" s="166"/>
      <c r="J412" s="166"/>
      <c r="K412" s="166"/>
      <c r="L412" s="166"/>
      <c r="M412" s="166"/>
      <c r="N412" s="166"/>
      <c r="O412" s="166"/>
      <c r="P412" s="166"/>
      <c r="Q412" s="166"/>
      <c r="R412" s="166"/>
      <c r="S412" s="166"/>
      <c r="T412" s="166"/>
    </row>
    <row r="413" spans="1:20" ht="15.75" x14ac:dyDescent="0.25">
      <c r="A413" s="166"/>
      <c r="B413" s="166"/>
      <c r="C413" s="166"/>
      <c r="D413" s="166"/>
      <c r="E413" s="166"/>
      <c r="F413" s="166"/>
      <c r="G413" s="166"/>
      <c r="H413" s="166"/>
      <c r="I413" s="166"/>
      <c r="J413" s="166"/>
      <c r="K413" s="166"/>
      <c r="L413" s="166"/>
      <c r="M413" s="166"/>
      <c r="N413" s="166"/>
      <c r="O413" s="166"/>
      <c r="P413" s="166"/>
      <c r="Q413" s="166"/>
      <c r="R413" s="166"/>
      <c r="S413" s="166"/>
      <c r="T413" s="166"/>
    </row>
    <row r="414" spans="1:20" ht="15.75" x14ac:dyDescent="0.25">
      <c r="A414" s="166"/>
      <c r="B414" s="166"/>
      <c r="C414" s="166"/>
      <c r="D414" s="166"/>
      <c r="E414" s="166"/>
      <c r="F414" s="166"/>
      <c r="G414" s="166"/>
      <c r="H414" s="166"/>
      <c r="I414" s="166"/>
      <c r="J414" s="166"/>
      <c r="K414" s="166"/>
      <c r="L414" s="166"/>
      <c r="M414" s="166"/>
      <c r="N414" s="166"/>
      <c r="O414" s="166"/>
      <c r="P414" s="166"/>
      <c r="Q414" s="166"/>
      <c r="R414" s="166"/>
      <c r="S414" s="166"/>
      <c r="T414" s="166"/>
    </row>
    <row r="415" spans="1:20" ht="15.75" x14ac:dyDescent="0.25">
      <c r="A415" s="166"/>
      <c r="B415" s="166"/>
      <c r="C415" s="166"/>
      <c r="D415" s="166"/>
      <c r="E415" s="166"/>
      <c r="F415" s="166"/>
      <c r="G415" s="166"/>
      <c r="H415" s="166"/>
      <c r="I415" s="166"/>
      <c r="J415" s="166"/>
      <c r="K415" s="166"/>
      <c r="L415" s="166"/>
      <c r="M415" s="166"/>
      <c r="N415" s="166"/>
      <c r="O415" s="166"/>
      <c r="P415" s="166"/>
      <c r="Q415" s="166"/>
      <c r="R415" s="166"/>
      <c r="S415" s="166"/>
      <c r="T415" s="166"/>
    </row>
    <row r="416" spans="1:20" ht="15.75" x14ac:dyDescent="0.25">
      <c r="A416" s="166"/>
      <c r="B416" s="166"/>
      <c r="C416" s="166"/>
      <c r="D416" s="166"/>
      <c r="E416" s="166"/>
      <c r="F416" s="166"/>
      <c r="G416" s="166"/>
      <c r="H416" s="166"/>
      <c r="I416" s="166"/>
      <c r="J416" s="166"/>
      <c r="K416" s="166"/>
      <c r="L416" s="166"/>
      <c r="M416" s="166"/>
      <c r="N416" s="166"/>
      <c r="O416" s="166"/>
      <c r="P416" s="166"/>
      <c r="Q416" s="166"/>
      <c r="R416" s="166"/>
      <c r="S416" s="166"/>
      <c r="T416" s="166"/>
    </row>
    <row r="417" spans="1:20" ht="15.75" x14ac:dyDescent="0.25">
      <c r="A417" s="166"/>
      <c r="B417" s="166"/>
      <c r="C417" s="166"/>
      <c r="D417" s="166"/>
      <c r="E417" s="166"/>
      <c r="F417" s="166"/>
      <c r="G417" s="166"/>
      <c r="H417" s="166"/>
      <c r="I417" s="166"/>
      <c r="J417" s="166"/>
      <c r="K417" s="166"/>
      <c r="L417" s="166"/>
      <c r="M417" s="166"/>
      <c r="N417" s="166"/>
      <c r="O417" s="166"/>
      <c r="P417" s="166"/>
      <c r="Q417" s="166"/>
      <c r="R417" s="166"/>
      <c r="S417" s="166"/>
      <c r="T417" s="166"/>
    </row>
    <row r="418" spans="1:20" ht="15.75" x14ac:dyDescent="0.25">
      <c r="A418" s="166"/>
      <c r="B418" s="166"/>
      <c r="C418" s="166"/>
      <c r="D418" s="166"/>
      <c r="E418" s="166"/>
      <c r="F418" s="166"/>
      <c r="G418" s="166"/>
      <c r="H418" s="166"/>
      <c r="I418" s="166"/>
      <c r="J418" s="166"/>
      <c r="K418" s="166"/>
      <c r="L418" s="166"/>
      <c r="M418" s="166"/>
      <c r="N418" s="166"/>
      <c r="O418" s="166"/>
      <c r="P418" s="166"/>
      <c r="Q418" s="166"/>
      <c r="R418" s="166"/>
      <c r="S418" s="166"/>
      <c r="T418" s="166"/>
    </row>
    <row r="419" spans="1:20" ht="15.75" x14ac:dyDescent="0.25">
      <c r="A419" s="166"/>
      <c r="B419" s="166"/>
      <c r="C419" s="166"/>
      <c r="D419" s="166"/>
      <c r="E419" s="166"/>
      <c r="F419" s="166"/>
      <c r="G419" s="166"/>
      <c r="H419" s="166"/>
      <c r="I419" s="166"/>
      <c r="J419" s="166"/>
      <c r="K419" s="166"/>
      <c r="L419" s="166"/>
      <c r="M419" s="166"/>
      <c r="N419" s="166"/>
      <c r="O419" s="166"/>
      <c r="P419" s="166"/>
      <c r="Q419" s="166"/>
      <c r="R419" s="166"/>
      <c r="S419" s="166"/>
      <c r="T419" s="166"/>
    </row>
    <row r="420" spans="1:20" ht="15.75" x14ac:dyDescent="0.25">
      <c r="A420" s="166"/>
      <c r="B420" s="166"/>
      <c r="C420" s="166"/>
      <c r="D420" s="166"/>
      <c r="E420" s="166"/>
      <c r="F420" s="166"/>
      <c r="G420" s="166"/>
      <c r="H420" s="166"/>
      <c r="I420" s="166"/>
      <c r="J420" s="166"/>
      <c r="K420" s="166"/>
      <c r="L420" s="166"/>
      <c r="M420" s="166"/>
      <c r="N420" s="166"/>
      <c r="O420" s="166"/>
      <c r="P420" s="166"/>
      <c r="Q420" s="166"/>
      <c r="R420" s="166"/>
      <c r="S420" s="166"/>
      <c r="T420" s="166"/>
    </row>
    <row r="421" spans="1:20" ht="15.75" x14ac:dyDescent="0.25">
      <c r="A421" s="166"/>
      <c r="B421" s="166"/>
      <c r="C421" s="166"/>
      <c r="D421" s="166"/>
      <c r="E421" s="166"/>
      <c r="F421" s="166"/>
      <c r="G421" s="166"/>
      <c r="H421" s="166"/>
      <c r="I421" s="166"/>
      <c r="J421" s="166"/>
      <c r="K421" s="166"/>
      <c r="L421" s="166"/>
      <c r="M421" s="166"/>
      <c r="N421" s="166"/>
      <c r="O421" s="166"/>
      <c r="P421" s="166"/>
      <c r="Q421" s="166"/>
      <c r="R421" s="166"/>
      <c r="S421" s="166"/>
      <c r="T421" s="166"/>
    </row>
    <row r="422" spans="1:20" ht="15.75" x14ac:dyDescent="0.25">
      <c r="A422" s="166"/>
      <c r="B422" s="166"/>
      <c r="C422" s="166"/>
      <c r="D422" s="166"/>
      <c r="E422" s="166"/>
      <c r="F422" s="166"/>
      <c r="G422" s="166"/>
      <c r="H422" s="166"/>
      <c r="I422" s="166"/>
      <c r="J422" s="166"/>
      <c r="K422" s="166"/>
      <c r="L422" s="166"/>
      <c r="M422" s="166"/>
      <c r="N422" s="166"/>
      <c r="O422" s="166"/>
      <c r="P422" s="166"/>
      <c r="Q422" s="166"/>
      <c r="R422" s="166"/>
      <c r="S422" s="166"/>
      <c r="T422" s="166"/>
    </row>
    <row r="423" spans="1:20" ht="15.75" x14ac:dyDescent="0.25">
      <c r="A423" s="166"/>
      <c r="B423" s="166"/>
      <c r="C423" s="166"/>
      <c r="D423" s="166"/>
      <c r="E423" s="166"/>
      <c r="F423" s="166"/>
      <c r="G423" s="166"/>
      <c r="H423" s="166"/>
      <c r="I423" s="166"/>
      <c r="J423" s="166"/>
      <c r="K423" s="166"/>
      <c r="L423" s="166"/>
      <c r="M423" s="166"/>
      <c r="N423" s="166"/>
      <c r="O423" s="166"/>
      <c r="P423" s="166"/>
      <c r="Q423" s="166"/>
      <c r="R423" s="166"/>
      <c r="S423" s="166"/>
      <c r="T423" s="166"/>
    </row>
    <row r="424" spans="1:20" ht="15.75" x14ac:dyDescent="0.25">
      <c r="A424" s="166"/>
      <c r="B424" s="166"/>
      <c r="C424" s="166"/>
      <c r="D424" s="166"/>
      <c r="E424" s="166"/>
      <c r="F424" s="166"/>
      <c r="G424" s="166"/>
      <c r="H424" s="166"/>
      <c r="I424" s="166"/>
      <c r="J424" s="166"/>
      <c r="K424" s="166"/>
      <c r="L424" s="166"/>
      <c r="M424" s="166"/>
      <c r="N424" s="166"/>
      <c r="O424" s="166"/>
      <c r="P424" s="166"/>
      <c r="Q424" s="166"/>
      <c r="R424" s="166"/>
      <c r="S424" s="166"/>
      <c r="T424" s="166"/>
    </row>
    <row r="425" spans="1:20" ht="15.75" x14ac:dyDescent="0.25">
      <c r="A425" s="166"/>
      <c r="B425" s="166"/>
      <c r="C425" s="166"/>
      <c r="D425" s="166"/>
      <c r="E425" s="166"/>
      <c r="F425" s="166"/>
      <c r="G425" s="166"/>
      <c r="H425" s="166"/>
      <c r="I425" s="166"/>
      <c r="J425" s="166"/>
      <c r="K425" s="166"/>
      <c r="L425" s="166"/>
      <c r="M425" s="166"/>
      <c r="N425" s="166"/>
      <c r="O425" s="166"/>
      <c r="P425" s="166"/>
      <c r="Q425" s="166"/>
      <c r="R425" s="166"/>
      <c r="S425" s="166"/>
      <c r="T425" s="166"/>
    </row>
    <row r="426" spans="1:20" ht="15.75" x14ac:dyDescent="0.25">
      <c r="A426" s="166"/>
      <c r="B426" s="166"/>
      <c r="C426" s="166"/>
      <c r="D426" s="166"/>
      <c r="E426" s="166"/>
      <c r="F426" s="166"/>
      <c r="G426" s="166"/>
      <c r="H426" s="166"/>
      <c r="I426" s="166"/>
      <c r="J426" s="166"/>
      <c r="K426" s="166"/>
      <c r="L426" s="166"/>
      <c r="M426" s="166"/>
      <c r="N426" s="166"/>
      <c r="O426" s="166"/>
      <c r="P426" s="166"/>
      <c r="Q426" s="166"/>
      <c r="R426" s="166"/>
      <c r="S426" s="166"/>
      <c r="T426" s="166"/>
    </row>
    <row r="427" spans="1:20" ht="15.75" x14ac:dyDescent="0.25">
      <c r="A427" s="166"/>
      <c r="B427" s="166"/>
      <c r="C427" s="166"/>
      <c r="D427" s="166"/>
      <c r="E427" s="166"/>
      <c r="F427" s="166"/>
      <c r="G427" s="166"/>
      <c r="H427" s="166"/>
      <c r="I427" s="166"/>
      <c r="J427" s="166"/>
      <c r="K427" s="166"/>
      <c r="L427" s="166"/>
      <c r="M427" s="166"/>
      <c r="N427" s="166"/>
      <c r="O427" s="166"/>
      <c r="P427" s="166"/>
      <c r="Q427" s="166"/>
      <c r="R427" s="166"/>
      <c r="S427" s="166"/>
      <c r="T427" s="166"/>
    </row>
    <row r="428" spans="1:20" ht="15.75" x14ac:dyDescent="0.25">
      <c r="A428" s="166"/>
      <c r="B428" s="166"/>
      <c r="C428" s="166"/>
      <c r="D428" s="166"/>
      <c r="E428" s="166"/>
      <c r="F428" s="166"/>
      <c r="G428" s="166"/>
      <c r="H428" s="166"/>
      <c r="I428" s="166"/>
      <c r="J428" s="166"/>
      <c r="K428" s="166"/>
      <c r="L428" s="166"/>
      <c r="M428" s="166"/>
      <c r="N428" s="166"/>
      <c r="O428" s="166"/>
      <c r="P428" s="166"/>
      <c r="Q428" s="166"/>
      <c r="R428" s="166"/>
      <c r="S428" s="166"/>
      <c r="T428" s="166"/>
    </row>
    <row r="429" spans="1:20" ht="15.75" x14ac:dyDescent="0.25">
      <c r="A429" s="166"/>
      <c r="B429" s="166"/>
      <c r="C429" s="166"/>
      <c r="D429" s="166"/>
      <c r="E429" s="166"/>
      <c r="F429" s="166"/>
      <c r="G429" s="166"/>
      <c r="H429" s="166"/>
      <c r="I429" s="166"/>
      <c r="J429" s="166"/>
      <c r="K429" s="166"/>
      <c r="L429" s="166"/>
      <c r="M429" s="166"/>
      <c r="N429" s="166"/>
      <c r="O429" s="166"/>
      <c r="P429" s="166"/>
      <c r="Q429" s="166"/>
      <c r="R429" s="166"/>
      <c r="S429" s="166"/>
      <c r="T429" s="166"/>
    </row>
    <row r="430" spans="1:20" ht="15.75" x14ac:dyDescent="0.25">
      <c r="A430" s="166"/>
      <c r="B430" s="166"/>
      <c r="C430" s="166"/>
      <c r="D430" s="166"/>
      <c r="E430" s="166"/>
      <c r="F430" s="166"/>
      <c r="G430" s="166"/>
      <c r="H430" s="166"/>
      <c r="I430" s="166"/>
      <c r="J430" s="166"/>
      <c r="K430" s="166"/>
      <c r="L430" s="166"/>
      <c r="M430" s="166"/>
      <c r="N430" s="166"/>
      <c r="O430" s="166"/>
      <c r="P430" s="166"/>
      <c r="Q430" s="166"/>
      <c r="R430" s="166"/>
      <c r="S430" s="166"/>
      <c r="T430" s="166"/>
    </row>
    <row r="431" spans="1:20" ht="15.75" x14ac:dyDescent="0.25">
      <c r="A431" s="166"/>
      <c r="B431" s="166"/>
      <c r="C431" s="166"/>
      <c r="D431" s="166"/>
      <c r="E431" s="166"/>
      <c r="F431" s="166"/>
      <c r="G431" s="166"/>
      <c r="H431" s="166"/>
      <c r="I431" s="166"/>
      <c r="J431" s="166"/>
      <c r="K431" s="166"/>
      <c r="L431" s="166"/>
      <c r="M431" s="166"/>
      <c r="N431" s="166"/>
      <c r="O431" s="166"/>
      <c r="P431" s="166"/>
      <c r="Q431" s="166"/>
      <c r="R431" s="166"/>
      <c r="S431" s="166"/>
      <c r="T431" s="166"/>
    </row>
    <row r="432" spans="1:20" ht="15.75" x14ac:dyDescent="0.25">
      <c r="A432" s="166"/>
      <c r="B432" s="166"/>
      <c r="C432" s="166"/>
      <c r="D432" s="166"/>
      <c r="E432" s="166"/>
      <c r="F432" s="166"/>
      <c r="G432" s="166"/>
      <c r="H432" s="166"/>
      <c r="I432" s="166"/>
      <c r="J432" s="166"/>
      <c r="K432" s="166"/>
      <c r="L432" s="166"/>
      <c r="M432" s="166"/>
      <c r="N432" s="166"/>
      <c r="O432" s="166"/>
      <c r="P432" s="166"/>
      <c r="Q432" s="166"/>
      <c r="R432" s="166"/>
      <c r="S432" s="166"/>
      <c r="T432" s="166"/>
    </row>
    <row r="433" spans="1:20" ht="15.75" x14ac:dyDescent="0.25">
      <c r="A433" s="166"/>
      <c r="B433" s="166"/>
      <c r="C433" s="166"/>
      <c r="D433" s="166"/>
      <c r="E433" s="166"/>
      <c r="F433" s="166"/>
      <c r="G433" s="166"/>
      <c r="H433" s="166"/>
      <c r="I433" s="166"/>
      <c r="J433" s="166"/>
      <c r="K433" s="166"/>
      <c r="L433" s="166"/>
      <c r="M433" s="166"/>
      <c r="N433" s="166"/>
      <c r="O433" s="166"/>
      <c r="P433" s="166"/>
      <c r="Q433" s="166"/>
      <c r="R433" s="166"/>
      <c r="S433" s="166"/>
      <c r="T433" s="166"/>
    </row>
    <row r="434" spans="1:20" ht="15.75" x14ac:dyDescent="0.25">
      <c r="A434" s="166"/>
      <c r="B434" s="166"/>
      <c r="C434" s="166"/>
      <c r="D434" s="166"/>
      <c r="E434" s="166"/>
      <c r="F434" s="166"/>
      <c r="G434" s="166"/>
      <c r="H434" s="166"/>
      <c r="I434" s="166"/>
      <c r="J434" s="166"/>
      <c r="K434" s="166"/>
      <c r="L434" s="166"/>
      <c r="M434" s="166"/>
      <c r="N434" s="166"/>
      <c r="O434" s="166"/>
      <c r="P434" s="166"/>
      <c r="Q434" s="166"/>
      <c r="R434" s="166"/>
      <c r="S434" s="166"/>
      <c r="T434" s="166"/>
    </row>
    <row r="435" spans="1:20" ht="15.75" x14ac:dyDescent="0.25">
      <c r="A435" s="166"/>
      <c r="B435" s="166"/>
      <c r="C435" s="166"/>
      <c r="D435" s="166"/>
      <c r="E435" s="166"/>
      <c r="F435" s="166"/>
      <c r="G435" s="166"/>
      <c r="H435" s="166"/>
      <c r="I435" s="166"/>
      <c r="J435" s="166"/>
      <c r="K435" s="166"/>
      <c r="L435" s="166"/>
      <c r="M435" s="166"/>
      <c r="N435" s="166"/>
      <c r="O435" s="166"/>
      <c r="P435" s="166"/>
      <c r="Q435" s="166"/>
      <c r="R435" s="166"/>
      <c r="S435" s="166"/>
      <c r="T435" s="166"/>
    </row>
    <row r="436" spans="1:20" ht="15.75" x14ac:dyDescent="0.25">
      <c r="A436" s="166"/>
      <c r="B436" s="166"/>
      <c r="C436" s="166"/>
      <c r="D436" s="166"/>
      <c r="E436" s="166"/>
      <c r="F436" s="166"/>
      <c r="G436" s="166"/>
      <c r="H436" s="166"/>
      <c r="I436" s="166"/>
      <c r="J436" s="166"/>
      <c r="K436" s="166"/>
      <c r="L436" s="166"/>
      <c r="M436" s="166"/>
      <c r="N436" s="166"/>
      <c r="O436" s="166"/>
      <c r="P436" s="166"/>
      <c r="Q436" s="166"/>
      <c r="R436" s="166"/>
      <c r="S436" s="166"/>
      <c r="T436" s="166"/>
    </row>
    <row r="437" spans="1:20" ht="15.75" x14ac:dyDescent="0.25">
      <c r="A437" s="166"/>
      <c r="B437" s="166"/>
      <c r="C437" s="166"/>
      <c r="D437" s="166"/>
      <c r="E437" s="166"/>
      <c r="F437" s="166"/>
      <c r="G437" s="166"/>
      <c r="H437" s="166"/>
      <c r="I437" s="166"/>
      <c r="J437" s="166"/>
      <c r="K437" s="166"/>
      <c r="L437" s="166"/>
      <c r="M437" s="166"/>
      <c r="N437" s="166"/>
      <c r="O437" s="166"/>
      <c r="P437" s="166"/>
      <c r="Q437" s="166"/>
      <c r="R437" s="166"/>
      <c r="S437" s="166"/>
      <c r="T437" s="166"/>
    </row>
    <row r="438" spans="1:20" ht="15.75" x14ac:dyDescent="0.25">
      <c r="A438" s="166"/>
      <c r="B438" s="166"/>
      <c r="C438" s="166"/>
      <c r="D438" s="166"/>
      <c r="E438" s="166"/>
      <c r="F438" s="166"/>
      <c r="G438" s="166"/>
      <c r="H438" s="166"/>
      <c r="I438" s="166"/>
      <c r="J438" s="166"/>
      <c r="K438" s="166"/>
      <c r="L438" s="166"/>
      <c r="M438" s="166"/>
      <c r="N438" s="166"/>
      <c r="O438" s="166"/>
      <c r="P438" s="166"/>
      <c r="Q438" s="166"/>
      <c r="R438" s="166"/>
      <c r="S438" s="166"/>
      <c r="T438" s="166"/>
    </row>
    <row r="439" spans="1:20" ht="15.75" x14ac:dyDescent="0.25">
      <c r="A439" s="166"/>
      <c r="B439" s="166"/>
      <c r="C439" s="166"/>
      <c r="D439" s="166"/>
      <c r="E439" s="166"/>
      <c r="F439" s="166"/>
      <c r="G439" s="166"/>
      <c r="H439" s="166"/>
      <c r="I439" s="166"/>
      <c r="J439" s="166"/>
      <c r="K439" s="166"/>
      <c r="L439" s="166"/>
      <c r="M439" s="166"/>
      <c r="N439" s="166"/>
      <c r="O439" s="166"/>
      <c r="P439" s="166"/>
      <c r="Q439" s="166"/>
      <c r="R439" s="166"/>
      <c r="S439" s="166"/>
      <c r="T439" s="166"/>
    </row>
    <row r="440" spans="1:20" ht="15.75" x14ac:dyDescent="0.25">
      <c r="A440" s="166"/>
      <c r="B440" s="166"/>
      <c r="C440" s="166"/>
      <c r="D440" s="166"/>
      <c r="E440" s="166"/>
      <c r="F440" s="166"/>
      <c r="G440" s="166"/>
      <c r="H440" s="166"/>
      <c r="I440" s="166"/>
      <c r="J440" s="166"/>
      <c r="K440" s="166"/>
      <c r="L440" s="166"/>
      <c r="M440" s="166"/>
      <c r="N440" s="166"/>
      <c r="O440" s="166"/>
      <c r="P440" s="166"/>
      <c r="Q440" s="166"/>
      <c r="R440" s="166"/>
      <c r="S440" s="166"/>
      <c r="T440" s="166"/>
    </row>
    <row r="441" spans="1:20" ht="15.75" x14ac:dyDescent="0.25">
      <c r="A441" s="166"/>
      <c r="B441" s="166"/>
      <c r="C441" s="166"/>
      <c r="D441" s="166"/>
      <c r="E441" s="166"/>
      <c r="F441" s="166"/>
      <c r="G441" s="166"/>
      <c r="H441" s="166"/>
      <c r="I441" s="166"/>
      <c r="J441" s="166"/>
      <c r="K441" s="166"/>
      <c r="L441" s="166"/>
      <c r="M441" s="166"/>
      <c r="N441" s="166"/>
      <c r="O441" s="166"/>
      <c r="P441" s="166"/>
      <c r="Q441" s="166"/>
      <c r="R441" s="166"/>
      <c r="S441" s="166"/>
      <c r="T441" s="166"/>
    </row>
    <row r="442" spans="1:20" ht="15.75" x14ac:dyDescent="0.25">
      <c r="A442" s="166"/>
      <c r="B442" s="166"/>
      <c r="C442" s="166"/>
      <c r="D442" s="166"/>
      <c r="E442" s="166"/>
      <c r="F442" s="166"/>
      <c r="G442" s="166"/>
      <c r="H442" s="166"/>
      <c r="I442" s="166"/>
      <c r="J442" s="166"/>
      <c r="K442" s="166"/>
      <c r="L442" s="166"/>
      <c r="M442" s="166"/>
      <c r="N442" s="166"/>
      <c r="O442" s="166"/>
      <c r="P442" s="166"/>
      <c r="Q442" s="166"/>
      <c r="R442" s="166"/>
      <c r="S442" s="166"/>
      <c r="T442" s="166"/>
    </row>
    <row r="443" spans="1:20" ht="15.75" x14ac:dyDescent="0.25">
      <c r="A443" s="166"/>
      <c r="B443" s="166"/>
      <c r="C443" s="166"/>
      <c r="D443" s="166"/>
      <c r="E443" s="166"/>
      <c r="F443" s="166"/>
      <c r="G443" s="166"/>
      <c r="H443" s="166"/>
      <c r="I443" s="166"/>
      <c r="J443" s="166"/>
      <c r="K443" s="166"/>
      <c r="L443" s="166"/>
      <c r="M443" s="166"/>
      <c r="N443" s="166"/>
      <c r="O443" s="166"/>
      <c r="P443" s="166"/>
      <c r="Q443" s="166"/>
      <c r="R443" s="166"/>
      <c r="S443" s="166"/>
      <c r="T443" s="166"/>
    </row>
    <row r="444" spans="1:20" ht="15.75" x14ac:dyDescent="0.25">
      <c r="A444" s="166"/>
      <c r="B444" s="166"/>
      <c r="C444" s="166"/>
      <c r="D444" s="166"/>
      <c r="E444" s="166"/>
      <c r="F444" s="166"/>
      <c r="G444" s="166"/>
      <c r="H444" s="166"/>
      <c r="I444" s="166"/>
      <c r="J444" s="166"/>
      <c r="K444" s="166"/>
      <c r="L444" s="166"/>
      <c r="M444" s="166"/>
      <c r="N444" s="166"/>
      <c r="O444" s="166"/>
      <c r="P444" s="166"/>
      <c r="Q444" s="166"/>
      <c r="R444" s="166"/>
      <c r="S444" s="166"/>
      <c r="T444" s="166"/>
    </row>
    <row r="445" spans="1:20" ht="15.75" x14ac:dyDescent="0.25">
      <c r="A445" s="166"/>
      <c r="B445" s="166"/>
      <c r="C445" s="166"/>
      <c r="D445" s="166"/>
      <c r="E445" s="166"/>
      <c r="F445" s="166"/>
      <c r="G445" s="166"/>
      <c r="H445" s="166"/>
      <c r="I445" s="166"/>
      <c r="J445" s="166"/>
      <c r="K445" s="166"/>
      <c r="L445" s="166"/>
      <c r="M445" s="166"/>
      <c r="N445" s="166"/>
      <c r="O445" s="166"/>
      <c r="P445" s="166"/>
      <c r="Q445" s="166"/>
      <c r="R445" s="166"/>
      <c r="S445" s="166"/>
      <c r="T445" s="166"/>
    </row>
    <row r="446" spans="1:20" ht="15.75" x14ac:dyDescent="0.25">
      <c r="A446" s="166"/>
      <c r="B446" s="166"/>
      <c r="C446" s="166"/>
      <c r="D446" s="166"/>
      <c r="E446" s="166"/>
      <c r="F446" s="166"/>
      <c r="G446" s="166"/>
      <c r="H446" s="166"/>
      <c r="I446" s="166"/>
      <c r="J446" s="166"/>
      <c r="K446" s="166"/>
      <c r="L446" s="166"/>
      <c r="M446" s="166"/>
      <c r="N446" s="166"/>
      <c r="O446" s="166"/>
      <c r="P446" s="166"/>
      <c r="Q446" s="166"/>
      <c r="R446" s="166"/>
      <c r="S446" s="166"/>
      <c r="T446" s="166"/>
    </row>
    <row r="447" spans="1:20" ht="15.75" x14ac:dyDescent="0.25">
      <c r="A447" s="166"/>
      <c r="B447" s="166"/>
      <c r="C447" s="166"/>
      <c r="D447" s="166"/>
      <c r="E447" s="166"/>
      <c r="F447" s="166"/>
      <c r="G447" s="166"/>
      <c r="H447" s="166"/>
      <c r="I447" s="166"/>
      <c r="J447" s="166"/>
      <c r="K447" s="166"/>
      <c r="L447" s="166"/>
      <c r="M447" s="166"/>
      <c r="N447" s="166"/>
      <c r="O447" s="166"/>
      <c r="P447" s="166"/>
      <c r="Q447" s="166"/>
      <c r="R447" s="166"/>
      <c r="S447" s="166"/>
      <c r="T447" s="166"/>
    </row>
    <row r="448" spans="1:20" ht="15.75" x14ac:dyDescent="0.25">
      <c r="A448" s="166"/>
      <c r="B448" s="166"/>
      <c r="C448" s="166"/>
      <c r="D448" s="166"/>
      <c r="E448" s="166"/>
      <c r="F448" s="166"/>
      <c r="G448" s="166"/>
      <c r="H448" s="166"/>
      <c r="I448" s="166"/>
      <c r="J448" s="166"/>
      <c r="K448" s="166"/>
      <c r="L448" s="166"/>
      <c r="M448" s="166"/>
      <c r="N448" s="166"/>
      <c r="O448" s="166"/>
      <c r="P448" s="166"/>
      <c r="Q448" s="166"/>
      <c r="R448" s="166"/>
      <c r="S448" s="166"/>
      <c r="T448" s="166"/>
    </row>
    <row r="449" spans="1:20" ht="15.75" x14ac:dyDescent="0.25">
      <c r="A449" s="166"/>
      <c r="B449" s="166"/>
      <c r="C449" s="166"/>
      <c r="D449" s="166"/>
      <c r="E449" s="166"/>
      <c r="F449" s="166"/>
      <c r="G449" s="166"/>
      <c r="H449" s="166"/>
      <c r="I449" s="166"/>
      <c r="J449" s="166"/>
      <c r="K449" s="166"/>
      <c r="L449" s="166"/>
      <c r="M449" s="166"/>
      <c r="N449" s="166"/>
      <c r="O449" s="166"/>
      <c r="P449" s="166"/>
      <c r="Q449" s="166"/>
      <c r="R449" s="166"/>
      <c r="S449" s="166"/>
      <c r="T449" s="166"/>
    </row>
    <row r="450" spans="1:20" ht="15.75" x14ac:dyDescent="0.25">
      <c r="A450" s="166"/>
      <c r="B450" s="166"/>
      <c r="C450" s="166"/>
      <c r="D450" s="166"/>
      <c r="E450" s="166"/>
      <c r="F450" s="166"/>
      <c r="G450" s="166"/>
      <c r="H450" s="166"/>
      <c r="I450" s="166"/>
      <c r="J450" s="166"/>
      <c r="K450" s="166"/>
      <c r="L450" s="166"/>
      <c r="M450" s="166"/>
      <c r="N450" s="166"/>
      <c r="O450" s="166"/>
      <c r="P450" s="166"/>
      <c r="Q450" s="166"/>
      <c r="R450" s="166"/>
      <c r="S450" s="166"/>
      <c r="T450" s="166"/>
    </row>
    <row r="451" spans="1:20" ht="15.75" x14ac:dyDescent="0.25">
      <c r="A451" s="166"/>
      <c r="B451" s="166"/>
      <c r="C451" s="166"/>
      <c r="D451" s="166"/>
      <c r="E451" s="166"/>
      <c r="F451" s="166"/>
      <c r="G451" s="166"/>
      <c r="H451" s="166"/>
      <c r="I451" s="166"/>
      <c r="J451" s="166"/>
      <c r="K451" s="166"/>
      <c r="L451" s="166"/>
      <c r="M451" s="166"/>
      <c r="N451" s="166"/>
      <c r="O451" s="166"/>
      <c r="P451" s="166"/>
      <c r="Q451" s="166"/>
      <c r="R451" s="166"/>
      <c r="S451" s="166"/>
      <c r="T451" s="166"/>
    </row>
    <row r="452" spans="1:20" ht="15.75" x14ac:dyDescent="0.25">
      <c r="A452" s="166"/>
      <c r="B452" s="166"/>
      <c r="C452" s="166"/>
      <c r="D452" s="166"/>
      <c r="E452" s="166"/>
      <c r="F452" s="166"/>
      <c r="G452" s="166"/>
      <c r="H452" s="166"/>
      <c r="I452" s="166"/>
      <c r="J452" s="166"/>
      <c r="K452" s="166"/>
      <c r="L452" s="166"/>
      <c r="M452" s="166"/>
      <c r="N452" s="166"/>
      <c r="O452" s="166"/>
      <c r="P452" s="166"/>
      <c r="Q452" s="166"/>
      <c r="R452" s="166"/>
      <c r="S452" s="166"/>
      <c r="T452" s="166"/>
    </row>
    <row r="453" spans="1:20" ht="15.75" x14ac:dyDescent="0.25">
      <c r="A453" s="166"/>
      <c r="B453" s="166"/>
      <c r="C453" s="166"/>
      <c r="D453" s="166"/>
      <c r="E453" s="166"/>
      <c r="F453" s="166"/>
      <c r="G453" s="166"/>
      <c r="H453" s="166"/>
      <c r="I453" s="166"/>
      <c r="J453" s="166"/>
      <c r="K453" s="166"/>
      <c r="L453" s="166"/>
      <c r="M453" s="166"/>
      <c r="N453" s="166"/>
      <c r="O453" s="166"/>
      <c r="P453" s="166"/>
      <c r="Q453" s="166"/>
      <c r="R453" s="166"/>
      <c r="S453" s="166"/>
      <c r="T453" s="166"/>
    </row>
    <row r="454" spans="1:20" ht="15.75" x14ac:dyDescent="0.25">
      <c r="A454" s="166"/>
      <c r="B454" s="166"/>
      <c r="C454" s="166"/>
      <c r="D454" s="166"/>
      <c r="E454" s="166"/>
      <c r="F454" s="166"/>
      <c r="G454" s="166"/>
      <c r="H454" s="166"/>
      <c r="I454" s="166"/>
      <c r="J454" s="166"/>
      <c r="K454" s="166"/>
      <c r="L454" s="166"/>
      <c r="M454" s="166"/>
      <c r="N454" s="166"/>
      <c r="O454" s="166"/>
      <c r="P454" s="166"/>
      <c r="Q454" s="166"/>
      <c r="R454" s="166"/>
      <c r="S454" s="166"/>
      <c r="T454" s="166"/>
    </row>
    <row r="455" spans="1:20" ht="15.75" x14ac:dyDescent="0.25">
      <c r="A455" s="166"/>
      <c r="B455" s="166"/>
      <c r="C455" s="166"/>
      <c r="D455" s="166"/>
      <c r="E455" s="166"/>
      <c r="F455" s="166"/>
      <c r="G455" s="166"/>
      <c r="H455" s="166"/>
      <c r="I455" s="166"/>
      <c r="J455" s="166"/>
      <c r="K455" s="166"/>
      <c r="L455" s="166"/>
      <c r="M455" s="166"/>
      <c r="N455" s="166"/>
      <c r="O455" s="166"/>
      <c r="P455" s="166"/>
      <c r="Q455" s="166"/>
      <c r="R455" s="166"/>
      <c r="S455" s="166"/>
      <c r="T455" s="166"/>
    </row>
    <row r="456" spans="1:20" ht="15.75" x14ac:dyDescent="0.25">
      <c r="A456" s="166"/>
      <c r="B456" s="166"/>
      <c r="C456" s="166"/>
      <c r="D456" s="166"/>
      <c r="E456" s="166"/>
      <c r="F456" s="166"/>
      <c r="G456" s="166"/>
      <c r="H456" s="166"/>
      <c r="I456" s="166"/>
      <c r="J456" s="166"/>
      <c r="K456" s="166"/>
      <c r="L456" s="166"/>
      <c r="M456" s="166"/>
      <c r="N456" s="166"/>
      <c r="O456" s="166"/>
      <c r="P456" s="166"/>
      <c r="Q456" s="166"/>
      <c r="R456" s="166"/>
      <c r="S456" s="166"/>
      <c r="T456" s="166"/>
    </row>
    <row r="457" spans="1:20" ht="15.75" x14ac:dyDescent="0.25">
      <c r="A457" s="166"/>
      <c r="B457" s="166"/>
      <c r="C457" s="166"/>
      <c r="D457" s="166"/>
      <c r="E457" s="166"/>
      <c r="F457" s="166"/>
      <c r="G457" s="166"/>
      <c r="H457" s="166"/>
      <c r="I457" s="166"/>
      <c r="J457" s="166"/>
      <c r="K457" s="166"/>
      <c r="L457" s="166"/>
      <c r="M457" s="166"/>
      <c r="N457" s="166"/>
      <c r="O457" s="166"/>
      <c r="P457" s="166"/>
      <c r="Q457" s="166"/>
      <c r="R457" s="166"/>
      <c r="S457" s="166"/>
      <c r="T457" s="166"/>
    </row>
    <row r="458" spans="1:20" ht="15.75" x14ac:dyDescent="0.25">
      <c r="A458" s="166"/>
      <c r="B458" s="166"/>
      <c r="C458" s="166"/>
      <c r="D458" s="166"/>
      <c r="E458" s="166"/>
      <c r="F458" s="166"/>
      <c r="G458" s="166"/>
      <c r="H458" s="166"/>
      <c r="I458" s="166"/>
      <c r="J458" s="166"/>
      <c r="K458" s="166"/>
      <c r="L458" s="166"/>
      <c r="M458" s="166"/>
      <c r="N458" s="166"/>
      <c r="O458" s="166"/>
      <c r="P458" s="166"/>
      <c r="Q458" s="166"/>
      <c r="R458" s="166"/>
      <c r="S458" s="166"/>
      <c r="T458" s="166"/>
    </row>
    <row r="459" spans="1:20" ht="15.75" x14ac:dyDescent="0.25">
      <c r="A459" s="166"/>
      <c r="B459" s="166"/>
      <c r="C459" s="166"/>
      <c r="D459" s="166"/>
      <c r="E459" s="166"/>
      <c r="F459" s="166"/>
      <c r="G459" s="166"/>
      <c r="H459" s="166"/>
      <c r="I459" s="166"/>
      <c r="J459" s="166"/>
      <c r="K459" s="166"/>
      <c r="L459" s="166"/>
      <c r="M459" s="166"/>
      <c r="N459" s="166"/>
      <c r="O459" s="166"/>
      <c r="P459" s="166"/>
      <c r="Q459" s="166"/>
      <c r="R459" s="166"/>
      <c r="S459" s="166"/>
      <c r="T459" s="166"/>
    </row>
    <row r="460" spans="1:20" ht="15.75" x14ac:dyDescent="0.25">
      <c r="A460" s="166"/>
      <c r="B460" s="166"/>
      <c r="C460" s="166"/>
      <c r="D460" s="166"/>
      <c r="E460" s="166"/>
      <c r="F460" s="166"/>
      <c r="G460" s="166"/>
      <c r="H460" s="166"/>
      <c r="I460" s="166"/>
      <c r="J460" s="166"/>
      <c r="K460" s="166"/>
      <c r="L460" s="166"/>
      <c r="M460" s="166"/>
      <c r="N460" s="166"/>
      <c r="O460" s="166"/>
      <c r="P460" s="166"/>
      <c r="Q460" s="166"/>
      <c r="R460" s="166"/>
      <c r="S460" s="166"/>
      <c r="T460" s="166"/>
    </row>
    <row r="461" spans="1:20" ht="15.75" x14ac:dyDescent="0.25">
      <c r="A461" s="166"/>
      <c r="B461" s="166"/>
      <c r="C461" s="166"/>
      <c r="D461" s="166"/>
      <c r="E461" s="166"/>
      <c r="F461" s="166"/>
      <c r="G461" s="166"/>
      <c r="H461" s="166"/>
      <c r="I461" s="166"/>
      <c r="J461" s="166"/>
      <c r="K461" s="166"/>
      <c r="L461" s="166"/>
      <c r="M461" s="166"/>
      <c r="N461" s="166"/>
      <c r="O461" s="166"/>
      <c r="P461" s="166"/>
      <c r="Q461" s="166"/>
      <c r="R461" s="166"/>
      <c r="S461" s="166"/>
      <c r="T461" s="166"/>
    </row>
    <row r="462" spans="1:20" ht="15.75" x14ac:dyDescent="0.25">
      <c r="A462" s="166"/>
      <c r="B462" s="166"/>
      <c r="C462" s="166"/>
      <c r="D462" s="166"/>
      <c r="E462" s="166"/>
      <c r="F462" s="166"/>
      <c r="G462" s="166"/>
      <c r="H462" s="166"/>
      <c r="I462" s="166"/>
      <c r="J462" s="166"/>
      <c r="K462" s="166"/>
      <c r="L462" s="166"/>
      <c r="M462" s="166"/>
      <c r="N462" s="166"/>
      <c r="O462" s="166"/>
      <c r="P462" s="166"/>
      <c r="Q462" s="166"/>
      <c r="R462" s="166"/>
      <c r="S462" s="166"/>
      <c r="T462" s="166"/>
    </row>
    <row r="463" spans="1:20" ht="15.75" x14ac:dyDescent="0.25">
      <c r="A463" s="166"/>
      <c r="B463" s="166"/>
      <c r="C463" s="166"/>
      <c r="D463" s="166"/>
      <c r="E463" s="166"/>
      <c r="F463" s="166"/>
      <c r="G463" s="166"/>
      <c r="H463" s="166"/>
      <c r="I463" s="166"/>
      <c r="J463" s="166"/>
      <c r="K463" s="166"/>
      <c r="L463" s="166"/>
      <c r="M463" s="166"/>
      <c r="N463" s="166"/>
      <c r="O463" s="166"/>
      <c r="P463" s="166"/>
      <c r="Q463" s="166"/>
      <c r="R463" s="166"/>
      <c r="S463" s="166"/>
      <c r="T463" s="166"/>
    </row>
    <row r="464" spans="1:20" ht="15.75" x14ac:dyDescent="0.25">
      <c r="A464" s="166"/>
      <c r="B464" s="166"/>
      <c r="C464" s="166"/>
      <c r="D464" s="166"/>
      <c r="E464" s="166"/>
      <c r="F464" s="166"/>
      <c r="G464" s="166"/>
      <c r="H464" s="166"/>
      <c r="I464" s="166"/>
      <c r="J464" s="166"/>
      <c r="K464" s="166"/>
      <c r="L464" s="166"/>
      <c r="M464" s="166"/>
      <c r="N464" s="166"/>
      <c r="O464" s="166"/>
      <c r="P464" s="166"/>
      <c r="Q464" s="166"/>
      <c r="R464" s="166"/>
      <c r="S464" s="166"/>
      <c r="T464" s="166"/>
    </row>
    <row r="465" spans="1:20" ht="15.75" x14ac:dyDescent="0.25">
      <c r="A465" s="166"/>
      <c r="B465" s="166"/>
      <c r="C465" s="166"/>
      <c r="D465" s="166"/>
      <c r="E465" s="166"/>
      <c r="F465" s="166"/>
      <c r="G465" s="166"/>
      <c r="H465" s="166"/>
      <c r="I465" s="166"/>
      <c r="J465" s="166"/>
      <c r="K465" s="166"/>
      <c r="L465" s="166"/>
      <c r="M465" s="166"/>
      <c r="N465" s="166"/>
      <c r="O465" s="166"/>
      <c r="P465" s="166"/>
      <c r="Q465" s="166"/>
      <c r="R465" s="166"/>
      <c r="S465" s="166"/>
      <c r="T465" s="166"/>
    </row>
    <row r="466" spans="1:20" ht="15.75" x14ac:dyDescent="0.25">
      <c r="A466" s="166"/>
      <c r="B466" s="166"/>
      <c r="C466" s="166"/>
      <c r="D466" s="166"/>
      <c r="E466" s="166"/>
      <c r="F466" s="166"/>
      <c r="G466" s="166"/>
      <c r="H466" s="166"/>
      <c r="I466" s="166"/>
      <c r="J466" s="166"/>
      <c r="K466" s="166"/>
      <c r="L466" s="166"/>
      <c r="M466" s="166"/>
      <c r="N466" s="166"/>
      <c r="O466" s="166"/>
      <c r="P466" s="166"/>
      <c r="Q466" s="166"/>
      <c r="R466" s="166"/>
      <c r="S466" s="166"/>
      <c r="T466" s="166"/>
    </row>
    <row r="467" spans="1:20" ht="15.75" x14ac:dyDescent="0.25">
      <c r="A467" s="166"/>
      <c r="B467" s="166"/>
      <c r="C467" s="166"/>
      <c r="D467" s="166"/>
      <c r="E467" s="166"/>
      <c r="F467" s="166"/>
      <c r="G467" s="166"/>
      <c r="H467" s="166"/>
      <c r="I467" s="166"/>
      <c r="J467" s="166"/>
      <c r="K467" s="166"/>
      <c r="L467" s="166"/>
      <c r="M467" s="166"/>
      <c r="N467" s="166"/>
      <c r="O467" s="166"/>
      <c r="P467" s="166"/>
      <c r="Q467" s="166"/>
      <c r="R467" s="166"/>
      <c r="S467" s="166"/>
      <c r="T467" s="166"/>
    </row>
    <row r="468" spans="1:20" ht="15.75" x14ac:dyDescent="0.25">
      <c r="A468" s="166"/>
      <c r="B468" s="166"/>
      <c r="C468" s="166"/>
      <c r="D468" s="166"/>
      <c r="E468" s="166"/>
      <c r="F468" s="166"/>
      <c r="G468" s="166"/>
      <c r="H468" s="166"/>
      <c r="I468" s="166"/>
      <c r="J468" s="166"/>
      <c r="K468" s="166"/>
      <c r="L468" s="166"/>
      <c r="M468" s="166"/>
      <c r="N468" s="166"/>
      <c r="O468" s="166"/>
      <c r="P468" s="166"/>
      <c r="Q468" s="166"/>
      <c r="R468" s="166"/>
      <c r="S468" s="166"/>
      <c r="T468" s="166"/>
    </row>
    <row r="469" spans="1:20" ht="15.75" x14ac:dyDescent="0.25">
      <c r="A469" s="166"/>
      <c r="B469" s="166"/>
      <c r="C469" s="166"/>
      <c r="D469" s="166"/>
      <c r="E469" s="166"/>
      <c r="F469" s="166"/>
      <c r="G469" s="166"/>
      <c r="H469" s="166"/>
      <c r="I469" s="166"/>
      <c r="J469" s="166"/>
      <c r="K469" s="166"/>
      <c r="L469" s="166"/>
      <c r="M469" s="166"/>
      <c r="N469" s="166"/>
      <c r="O469" s="166"/>
      <c r="P469" s="166"/>
      <c r="Q469" s="166"/>
      <c r="R469" s="166"/>
      <c r="S469" s="166"/>
      <c r="T469" s="166"/>
    </row>
    <row r="470" spans="1:20" ht="15.75" x14ac:dyDescent="0.25">
      <c r="A470" s="166"/>
      <c r="B470" s="166"/>
      <c r="C470" s="166"/>
      <c r="D470" s="166"/>
      <c r="E470" s="166"/>
      <c r="F470" s="166"/>
      <c r="G470" s="166"/>
      <c r="H470" s="166"/>
      <c r="I470" s="166"/>
      <c r="J470" s="166"/>
      <c r="K470" s="166"/>
      <c r="L470" s="166"/>
      <c r="M470" s="166"/>
      <c r="N470" s="166"/>
      <c r="O470" s="166"/>
      <c r="P470" s="166"/>
      <c r="Q470" s="166"/>
      <c r="R470" s="166"/>
      <c r="S470" s="166"/>
      <c r="T470" s="166"/>
    </row>
    <row r="471" spans="1:20" ht="15.75" x14ac:dyDescent="0.25">
      <c r="A471" s="166"/>
      <c r="B471" s="166"/>
      <c r="C471" s="166"/>
      <c r="D471" s="166"/>
      <c r="E471" s="166"/>
      <c r="F471" s="166"/>
      <c r="G471" s="166"/>
      <c r="H471" s="166"/>
      <c r="I471" s="166"/>
      <c r="J471" s="166"/>
      <c r="K471" s="166"/>
      <c r="L471" s="166"/>
      <c r="M471" s="166"/>
      <c r="N471" s="166"/>
      <c r="O471" s="166"/>
      <c r="P471" s="166"/>
      <c r="Q471" s="166"/>
      <c r="R471" s="166"/>
      <c r="S471" s="166"/>
      <c r="T471" s="166"/>
    </row>
    <row r="472" spans="1:20" ht="15.75" x14ac:dyDescent="0.25">
      <c r="A472" s="166"/>
      <c r="B472" s="166"/>
      <c r="C472" s="166"/>
      <c r="D472" s="166"/>
      <c r="E472" s="166"/>
      <c r="F472" s="166"/>
      <c r="G472" s="166"/>
      <c r="H472" s="166"/>
      <c r="I472" s="166"/>
      <c r="J472" s="166"/>
      <c r="K472" s="166"/>
      <c r="L472" s="166"/>
      <c r="M472" s="166"/>
      <c r="N472" s="166"/>
      <c r="O472" s="166"/>
      <c r="P472" s="166"/>
      <c r="Q472" s="166"/>
      <c r="R472" s="166"/>
      <c r="S472" s="166"/>
      <c r="T472" s="166"/>
    </row>
    <row r="473" spans="1:20" ht="15.75" x14ac:dyDescent="0.25">
      <c r="A473" s="166"/>
      <c r="B473" s="166"/>
      <c r="C473" s="166"/>
      <c r="D473" s="166"/>
      <c r="E473" s="166"/>
      <c r="F473" s="166"/>
      <c r="G473" s="166"/>
      <c r="H473" s="166"/>
      <c r="I473" s="166"/>
      <c r="J473" s="166"/>
      <c r="K473" s="166"/>
      <c r="L473" s="166"/>
      <c r="M473" s="166"/>
      <c r="N473" s="166"/>
      <c r="O473" s="166"/>
      <c r="P473" s="166"/>
      <c r="Q473" s="166"/>
      <c r="R473" s="166"/>
      <c r="S473" s="166"/>
      <c r="T473" s="166"/>
    </row>
    <row r="474" spans="1:20" ht="15.75" x14ac:dyDescent="0.25">
      <c r="A474" s="166"/>
      <c r="B474" s="166"/>
      <c r="C474" s="166"/>
      <c r="D474" s="166"/>
      <c r="E474" s="166"/>
      <c r="F474" s="166"/>
      <c r="G474" s="166"/>
      <c r="H474" s="166"/>
      <c r="I474" s="166"/>
      <c r="J474" s="166"/>
      <c r="K474" s="166"/>
      <c r="L474" s="166"/>
      <c r="M474" s="166"/>
      <c r="N474" s="166"/>
      <c r="O474" s="166"/>
      <c r="P474" s="166"/>
      <c r="Q474" s="166"/>
      <c r="R474" s="166"/>
      <c r="S474" s="166"/>
      <c r="T474" s="166"/>
    </row>
    <row r="475" spans="1:20" ht="15.75" x14ac:dyDescent="0.25">
      <c r="A475" s="166"/>
      <c r="B475" s="166"/>
      <c r="C475" s="166"/>
      <c r="D475" s="166"/>
      <c r="E475" s="166"/>
      <c r="F475" s="166"/>
      <c r="G475" s="166"/>
      <c r="H475" s="166"/>
      <c r="I475" s="166"/>
      <c r="J475" s="166"/>
      <c r="K475" s="166"/>
      <c r="L475" s="166"/>
      <c r="M475" s="166"/>
      <c r="N475" s="166"/>
      <c r="O475" s="166"/>
      <c r="P475" s="166"/>
      <c r="Q475" s="166"/>
      <c r="R475" s="166"/>
      <c r="S475" s="166"/>
      <c r="T475" s="166"/>
    </row>
    <row r="476" spans="1:20" ht="15.75" x14ac:dyDescent="0.25">
      <c r="A476" s="166"/>
      <c r="B476" s="166"/>
      <c r="C476" s="166"/>
      <c r="D476" s="166"/>
      <c r="E476" s="166"/>
      <c r="F476" s="166"/>
      <c r="G476" s="166"/>
      <c r="H476" s="166"/>
      <c r="I476" s="166"/>
      <c r="J476" s="166"/>
      <c r="K476" s="166"/>
      <c r="L476" s="166"/>
      <c r="M476" s="166"/>
      <c r="N476" s="166"/>
      <c r="O476" s="166"/>
      <c r="P476" s="166"/>
      <c r="Q476" s="166"/>
      <c r="R476" s="166"/>
      <c r="S476" s="166"/>
      <c r="T476" s="166"/>
    </row>
    <row r="477" spans="1:20" ht="15.75" x14ac:dyDescent="0.25">
      <c r="A477" s="166"/>
      <c r="B477" s="166"/>
      <c r="C477" s="166"/>
      <c r="D477" s="166"/>
      <c r="E477" s="166"/>
      <c r="F477" s="166"/>
      <c r="G477" s="166"/>
      <c r="H477" s="166"/>
      <c r="I477" s="166"/>
      <c r="J477" s="166"/>
      <c r="K477" s="166"/>
      <c r="L477" s="166"/>
      <c r="M477" s="166"/>
      <c r="N477" s="166"/>
      <c r="O477" s="166"/>
      <c r="P477" s="166"/>
      <c r="Q477" s="166"/>
      <c r="R477" s="166"/>
      <c r="S477" s="166"/>
      <c r="T477" s="166"/>
    </row>
    <row r="478" spans="1:20" ht="15.75" x14ac:dyDescent="0.25">
      <c r="A478" s="166"/>
      <c r="B478" s="166"/>
      <c r="C478" s="166"/>
      <c r="D478" s="166"/>
      <c r="E478" s="166"/>
      <c r="F478" s="166"/>
      <c r="G478" s="166"/>
      <c r="H478" s="166"/>
      <c r="I478" s="166"/>
      <c r="J478" s="166"/>
      <c r="K478" s="166"/>
      <c r="L478" s="166"/>
      <c r="M478" s="166"/>
      <c r="N478" s="166"/>
      <c r="O478" s="166"/>
      <c r="P478" s="166"/>
      <c r="Q478" s="166"/>
      <c r="R478" s="166"/>
      <c r="S478" s="166"/>
      <c r="T478" s="166"/>
    </row>
    <row r="479" spans="1:20" ht="15.75" x14ac:dyDescent="0.25">
      <c r="A479" s="166"/>
      <c r="B479" s="166"/>
      <c r="C479" s="166"/>
      <c r="D479" s="166"/>
      <c r="E479" s="166"/>
      <c r="F479" s="166"/>
      <c r="G479" s="166"/>
      <c r="H479" s="166"/>
      <c r="I479" s="166"/>
      <c r="J479" s="166"/>
      <c r="K479" s="166"/>
      <c r="L479" s="166"/>
      <c r="M479" s="166"/>
      <c r="N479" s="166"/>
      <c r="O479" s="166"/>
      <c r="P479" s="166"/>
      <c r="Q479" s="166"/>
      <c r="R479" s="166"/>
      <c r="S479" s="166"/>
      <c r="T479" s="166"/>
    </row>
    <row r="480" spans="1:20" ht="15.75" x14ac:dyDescent="0.25">
      <c r="A480" s="166"/>
      <c r="B480" s="166"/>
      <c r="C480" s="166"/>
      <c r="D480" s="166"/>
      <c r="E480" s="166"/>
      <c r="F480" s="166"/>
      <c r="G480" s="166"/>
      <c r="H480" s="166"/>
      <c r="I480" s="166"/>
      <c r="J480" s="166"/>
      <c r="K480" s="166"/>
      <c r="L480" s="166"/>
      <c r="M480" s="166"/>
      <c r="N480" s="166"/>
      <c r="O480" s="166"/>
      <c r="P480" s="166"/>
      <c r="Q480" s="166"/>
      <c r="R480" s="166"/>
      <c r="S480" s="166"/>
      <c r="T480" s="166"/>
    </row>
    <row r="481" spans="1:20" ht="15.75" x14ac:dyDescent="0.25">
      <c r="A481" s="166"/>
      <c r="B481" s="166"/>
      <c r="C481" s="166"/>
      <c r="D481" s="166"/>
      <c r="E481" s="166"/>
      <c r="F481" s="166"/>
      <c r="G481" s="166"/>
      <c r="H481" s="166"/>
      <c r="I481" s="166"/>
      <c r="J481" s="166"/>
      <c r="K481" s="166"/>
      <c r="L481" s="166"/>
      <c r="M481" s="166"/>
      <c r="N481" s="166"/>
      <c r="O481" s="166"/>
      <c r="P481" s="166"/>
      <c r="Q481" s="166"/>
      <c r="R481" s="166"/>
      <c r="S481" s="166"/>
      <c r="T481" s="166"/>
    </row>
    <row r="482" spans="1:20" ht="15.75" x14ac:dyDescent="0.25">
      <c r="A482" s="166"/>
      <c r="B482" s="166"/>
      <c r="C482" s="166"/>
      <c r="D482" s="166"/>
      <c r="E482" s="166"/>
      <c r="F482" s="166"/>
      <c r="G482" s="166"/>
      <c r="H482" s="166"/>
      <c r="I482" s="166"/>
      <c r="J482" s="166"/>
      <c r="K482" s="166"/>
      <c r="L482" s="166"/>
      <c r="M482" s="166"/>
      <c r="N482" s="166"/>
      <c r="O482" s="166"/>
      <c r="P482" s="166"/>
      <c r="Q482" s="166"/>
      <c r="R482" s="166"/>
      <c r="S482" s="166"/>
      <c r="T482" s="166"/>
    </row>
    <row r="483" spans="1:20" ht="15.75" x14ac:dyDescent="0.25">
      <c r="A483" s="166"/>
      <c r="B483" s="166"/>
      <c r="C483" s="166"/>
      <c r="D483" s="166"/>
      <c r="E483" s="166"/>
      <c r="F483" s="166"/>
      <c r="G483" s="166"/>
      <c r="H483" s="166"/>
      <c r="I483" s="166"/>
      <c r="J483" s="166"/>
      <c r="K483" s="166"/>
      <c r="L483" s="166"/>
      <c r="M483" s="166"/>
      <c r="N483" s="166"/>
      <c r="O483" s="166"/>
      <c r="P483" s="166"/>
      <c r="Q483" s="166"/>
      <c r="R483" s="166"/>
      <c r="S483" s="166"/>
      <c r="T483" s="166"/>
    </row>
    <row r="484" spans="1:20" ht="15.75" x14ac:dyDescent="0.25">
      <c r="A484" s="166"/>
      <c r="B484" s="166"/>
      <c r="C484" s="166"/>
      <c r="D484" s="166"/>
      <c r="E484" s="166"/>
      <c r="F484" s="166"/>
      <c r="G484" s="166"/>
      <c r="H484" s="166"/>
      <c r="I484" s="166"/>
      <c r="J484" s="166"/>
      <c r="K484" s="166"/>
      <c r="L484" s="166"/>
      <c r="M484" s="166"/>
      <c r="N484" s="166"/>
      <c r="O484" s="166"/>
      <c r="P484" s="166"/>
      <c r="Q484" s="166"/>
      <c r="R484" s="166"/>
      <c r="S484" s="166"/>
      <c r="T484" s="166"/>
    </row>
    <row r="485" spans="1:20" ht="15.75" x14ac:dyDescent="0.25">
      <c r="A485" s="166"/>
      <c r="B485" s="166"/>
      <c r="C485" s="166"/>
      <c r="D485" s="166"/>
      <c r="E485" s="166"/>
      <c r="F485" s="166"/>
      <c r="G485" s="166"/>
      <c r="H485" s="166"/>
      <c r="I485" s="166"/>
      <c r="J485" s="166"/>
      <c r="K485" s="166"/>
      <c r="L485" s="166"/>
      <c r="M485" s="166"/>
      <c r="N485" s="166"/>
      <c r="O485" s="166"/>
      <c r="P485" s="166"/>
      <c r="Q485" s="166"/>
      <c r="R485" s="166"/>
      <c r="S485" s="166"/>
      <c r="T485" s="166"/>
    </row>
    <row r="486" spans="1:20" ht="15.75" x14ac:dyDescent="0.25">
      <c r="A486" s="166"/>
      <c r="B486" s="166"/>
      <c r="C486" s="166"/>
      <c r="D486" s="166"/>
      <c r="E486" s="166"/>
      <c r="F486" s="166"/>
      <c r="G486" s="166"/>
      <c r="H486" s="166"/>
      <c r="I486" s="166"/>
      <c r="J486" s="166"/>
      <c r="K486" s="166"/>
      <c r="L486" s="166"/>
      <c r="M486" s="166"/>
      <c r="N486" s="166"/>
      <c r="O486" s="166"/>
      <c r="P486" s="166"/>
      <c r="Q486" s="166"/>
      <c r="R486" s="166"/>
      <c r="S486" s="166"/>
      <c r="T486" s="166"/>
    </row>
    <row r="487" spans="1:20" ht="15.75" x14ac:dyDescent="0.25">
      <c r="A487" s="166"/>
      <c r="B487" s="166"/>
      <c r="C487" s="166"/>
      <c r="D487" s="166"/>
      <c r="E487" s="166"/>
      <c r="F487" s="166"/>
      <c r="G487" s="166"/>
      <c r="H487" s="166"/>
      <c r="I487" s="166"/>
      <c r="J487" s="166"/>
      <c r="K487" s="166"/>
      <c r="L487" s="166"/>
      <c r="M487" s="166"/>
      <c r="N487" s="166"/>
      <c r="O487" s="166"/>
      <c r="P487" s="166"/>
      <c r="Q487" s="166"/>
      <c r="R487" s="166"/>
      <c r="S487" s="166"/>
      <c r="T487" s="166"/>
    </row>
    <row r="488" spans="1:20" ht="15.75" x14ac:dyDescent="0.25">
      <c r="A488" s="166"/>
      <c r="B488" s="166"/>
      <c r="C488" s="166"/>
      <c r="D488" s="166"/>
      <c r="E488" s="166"/>
      <c r="F488" s="166"/>
      <c r="G488" s="166"/>
      <c r="H488" s="166"/>
      <c r="I488" s="166"/>
      <c r="J488" s="166"/>
      <c r="K488" s="166"/>
      <c r="L488" s="166"/>
      <c r="M488" s="166"/>
      <c r="N488" s="166"/>
      <c r="O488" s="166"/>
      <c r="P488" s="166"/>
      <c r="Q488" s="166"/>
      <c r="R488" s="166"/>
      <c r="S488" s="166"/>
      <c r="T488" s="166"/>
    </row>
    <row r="489" spans="1:20" ht="15.75" x14ac:dyDescent="0.25">
      <c r="A489" s="166"/>
      <c r="B489" s="166"/>
      <c r="C489" s="166"/>
      <c r="D489" s="166"/>
      <c r="E489" s="166"/>
      <c r="F489" s="166"/>
      <c r="G489" s="166"/>
      <c r="H489" s="166"/>
      <c r="I489" s="166"/>
      <c r="J489" s="166"/>
      <c r="K489" s="166"/>
      <c r="L489" s="166"/>
      <c r="M489" s="166"/>
      <c r="N489" s="166"/>
      <c r="O489" s="166"/>
      <c r="P489" s="166"/>
      <c r="Q489" s="166"/>
      <c r="R489" s="166"/>
      <c r="S489" s="166"/>
      <c r="T489" s="166"/>
    </row>
    <row r="490" spans="1:20" ht="15.75" x14ac:dyDescent="0.25">
      <c r="A490" s="166"/>
      <c r="B490" s="166"/>
      <c r="C490" s="166"/>
      <c r="D490" s="166"/>
      <c r="E490" s="166"/>
      <c r="F490" s="166"/>
      <c r="G490" s="166"/>
      <c r="H490" s="166"/>
      <c r="I490" s="166"/>
      <c r="J490" s="166"/>
      <c r="K490" s="166"/>
      <c r="L490" s="166"/>
      <c r="M490" s="166"/>
      <c r="N490" s="166"/>
      <c r="O490" s="166"/>
      <c r="P490" s="166"/>
      <c r="Q490" s="166"/>
      <c r="R490" s="166"/>
      <c r="S490" s="166"/>
      <c r="T490" s="166"/>
    </row>
    <row r="491" spans="1:20" ht="15.75" x14ac:dyDescent="0.25">
      <c r="A491" s="166"/>
      <c r="B491" s="166"/>
      <c r="C491" s="166"/>
      <c r="D491" s="166"/>
      <c r="E491" s="166"/>
      <c r="F491" s="166"/>
      <c r="G491" s="166"/>
      <c r="H491" s="166"/>
      <c r="I491" s="166"/>
      <c r="J491" s="166"/>
      <c r="K491" s="166"/>
      <c r="L491" s="166"/>
      <c r="M491" s="166"/>
      <c r="N491" s="166"/>
      <c r="O491" s="166"/>
      <c r="P491" s="166"/>
      <c r="Q491" s="166"/>
      <c r="R491" s="166"/>
      <c r="S491" s="166"/>
      <c r="T491" s="166"/>
    </row>
    <row r="492" spans="1:20" ht="15.75" x14ac:dyDescent="0.25">
      <c r="A492" s="166"/>
      <c r="B492" s="166"/>
      <c r="C492" s="166"/>
      <c r="D492" s="166"/>
      <c r="E492" s="166"/>
      <c r="F492" s="166"/>
      <c r="G492" s="166"/>
      <c r="H492" s="166"/>
      <c r="I492" s="166"/>
      <c r="J492" s="166"/>
      <c r="K492" s="166"/>
      <c r="L492" s="166"/>
      <c r="M492" s="166"/>
      <c r="N492" s="166"/>
      <c r="O492" s="166"/>
      <c r="P492" s="166"/>
      <c r="Q492" s="166"/>
      <c r="R492" s="166"/>
      <c r="S492" s="166"/>
      <c r="T492" s="166"/>
    </row>
    <row r="493" spans="1:20" ht="15.75" x14ac:dyDescent="0.25">
      <c r="A493" s="166"/>
      <c r="B493" s="166"/>
      <c r="C493" s="166"/>
      <c r="D493" s="166"/>
      <c r="E493" s="166"/>
      <c r="F493" s="166"/>
      <c r="G493" s="166"/>
      <c r="H493" s="166"/>
      <c r="I493" s="166"/>
      <c r="J493" s="166"/>
      <c r="K493" s="166"/>
      <c r="L493" s="166"/>
      <c r="M493" s="166"/>
      <c r="N493" s="166"/>
      <c r="O493" s="166"/>
      <c r="P493" s="166"/>
      <c r="Q493" s="166"/>
      <c r="R493" s="166"/>
      <c r="S493" s="166"/>
      <c r="T493" s="166"/>
    </row>
    <row r="494" spans="1:20" ht="15.75" x14ac:dyDescent="0.25">
      <c r="A494" s="166"/>
      <c r="B494" s="166"/>
      <c r="C494" s="166"/>
      <c r="D494" s="166"/>
      <c r="E494" s="166"/>
      <c r="F494" s="166"/>
      <c r="G494" s="166"/>
      <c r="H494" s="166"/>
      <c r="I494" s="166"/>
      <c r="J494" s="166"/>
      <c r="K494" s="166"/>
      <c r="L494" s="166"/>
      <c r="M494" s="166"/>
      <c r="N494" s="166"/>
      <c r="O494" s="166"/>
      <c r="P494" s="166"/>
      <c r="Q494" s="166"/>
      <c r="R494" s="166"/>
      <c r="S494" s="166"/>
      <c r="T494" s="166"/>
    </row>
    <row r="495" spans="1:20" ht="15.75" x14ac:dyDescent="0.25">
      <c r="A495" s="166"/>
      <c r="B495" s="166"/>
      <c r="C495" s="166"/>
      <c r="D495" s="166"/>
      <c r="E495" s="166"/>
      <c r="F495" s="166"/>
      <c r="G495" s="166"/>
      <c r="H495" s="166"/>
      <c r="I495" s="166"/>
      <c r="J495" s="166"/>
      <c r="K495" s="166"/>
      <c r="L495" s="166"/>
      <c r="M495" s="166"/>
      <c r="N495" s="166"/>
      <c r="O495" s="166"/>
      <c r="P495" s="166"/>
      <c r="Q495" s="166"/>
      <c r="R495" s="166"/>
      <c r="S495" s="166"/>
      <c r="T495" s="166"/>
    </row>
    <row r="496" spans="1:20" ht="15.75" x14ac:dyDescent="0.25">
      <c r="A496" s="166"/>
      <c r="B496" s="166"/>
      <c r="C496" s="166"/>
      <c r="D496" s="166"/>
      <c r="E496" s="166"/>
      <c r="F496" s="166"/>
      <c r="G496" s="166"/>
      <c r="H496" s="166"/>
      <c r="I496" s="166"/>
      <c r="J496" s="166"/>
      <c r="K496" s="166"/>
      <c r="L496" s="166"/>
      <c r="M496" s="166"/>
      <c r="N496" s="166"/>
      <c r="O496" s="166"/>
      <c r="P496" s="166"/>
      <c r="Q496" s="166"/>
      <c r="R496" s="166"/>
      <c r="S496" s="166"/>
      <c r="T496" s="166"/>
    </row>
    <row r="497" spans="1:20" ht="15.75" x14ac:dyDescent="0.25">
      <c r="A497" s="166"/>
      <c r="B497" s="166"/>
      <c r="C497" s="166"/>
      <c r="D497" s="166"/>
      <c r="E497" s="166"/>
      <c r="F497" s="166"/>
      <c r="G497" s="166"/>
      <c r="H497" s="166"/>
      <c r="I497" s="166"/>
      <c r="J497" s="166"/>
      <c r="K497" s="166"/>
      <c r="L497" s="166"/>
      <c r="M497" s="166"/>
      <c r="N497" s="166"/>
      <c r="O497" s="166"/>
      <c r="P497" s="166"/>
      <c r="Q497" s="166"/>
      <c r="R497" s="166"/>
      <c r="S497" s="166"/>
      <c r="T497" s="166"/>
    </row>
    <row r="498" spans="1:20" ht="15.75" x14ac:dyDescent="0.25">
      <c r="A498" s="166"/>
      <c r="B498" s="166"/>
      <c r="C498" s="166"/>
      <c r="D498" s="166"/>
      <c r="E498" s="166"/>
      <c r="F498" s="166"/>
      <c r="G498" s="166"/>
      <c r="H498" s="166"/>
      <c r="I498" s="166"/>
      <c r="J498" s="166"/>
      <c r="K498" s="166"/>
      <c r="L498" s="166"/>
      <c r="M498" s="166"/>
      <c r="N498" s="166"/>
      <c r="O498" s="166"/>
      <c r="P498" s="166"/>
      <c r="Q498" s="166"/>
      <c r="R498" s="166"/>
      <c r="S498" s="166"/>
      <c r="T498" s="166"/>
    </row>
    <row r="499" spans="1:20" ht="15.75" x14ac:dyDescent="0.25">
      <c r="A499" s="166"/>
      <c r="B499" s="166"/>
      <c r="C499" s="166"/>
      <c r="D499" s="166"/>
      <c r="E499" s="166"/>
      <c r="F499" s="166"/>
      <c r="G499" s="166"/>
      <c r="H499" s="166"/>
      <c r="I499" s="166"/>
      <c r="J499" s="166"/>
      <c r="K499" s="166"/>
      <c r="L499" s="166"/>
      <c r="M499" s="166"/>
      <c r="N499" s="166"/>
      <c r="O499" s="166"/>
      <c r="P499" s="166"/>
      <c r="Q499" s="166"/>
      <c r="R499" s="166"/>
      <c r="S499" s="166"/>
      <c r="T499" s="166"/>
    </row>
    <row r="500" spans="1:20" ht="15.75" x14ac:dyDescent="0.25">
      <c r="A500" s="166"/>
      <c r="B500" s="166"/>
      <c r="C500" s="166"/>
      <c r="D500" s="166"/>
      <c r="E500" s="166"/>
      <c r="F500" s="166"/>
      <c r="G500" s="166"/>
      <c r="H500" s="166"/>
      <c r="I500" s="166"/>
      <c r="J500" s="166"/>
      <c r="K500" s="166"/>
      <c r="L500" s="166"/>
      <c r="M500" s="166"/>
      <c r="N500" s="166"/>
      <c r="O500" s="166"/>
      <c r="P500" s="166"/>
      <c r="Q500" s="166"/>
      <c r="R500" s="166"/>
      <c r="S500" s="166"/>
      <c r="T500" s="166"/>
    </row>
    <row r="501" spans="1:20" ht="15.75" x14ac:dyDescent="0.25">
      <c r="A501" s="166"/>
      <c r="B501" s="166"/>
      <c r="C501" s="166"/>
      <c r="D501" s="166"/>
      <c r="E501" s="166"/>
      <c r="F501" s="166"/>
      <c r="G501" s="166"/>
      <c r="H501" s="166"/>
      <c r="I501" s="166"/>
      <c r="J501" s="166"/>
      <c r="K501" s="166"/>
      <c r="L501" s="166"/>
      <c r="M501" s="166"/>
      <c r="N501" s="166"/>
      <c r="O501" s="166"/>
      <c r="P501" s="166"/>
      <c r="Q501" s="166"/>
      <c r="R501" s="166"/>
      <c r="S501" s="166"/>
      <c r="T501" s="166"/>
    </row>
    <row r="502" spans="1:20" ht="15.75" x14ac:dyDescent="0.25">
      <c r="A502" s="166"/>
      <c r="B502" s="166"/>
      <c r="C502" s="166"/>
      <c r="D502" s="166"/>
      <c r="E502" s="166"/>
      <c r="F502" s="166"/>
      <c r="G502" s="166"/>
      <c r="H502" s="166"/>
      <c r="I502" s="166"/>
      <c r="J502" s="166"/>
      <c r="K502" s="166"/>
      <c r="L502" s="166"/>
      <c r="M502" s="166"/>
      <c r="N502" s="166"/>
      <c r="O502" s="166"/>
      <c r="P502" s="166"/>
      <c r="Q502" s="166"/>
      <c r="R502" s="166"/>
      <c r="S502" s="166"/>
      <c r="T502" s="166"/>
    </row>
    <row r="503" spans="1:20" ht="15.75" x14ac:dyDescent="0.25">
      <c r="A503" s="166"/>
      <c r="B503" s="166"/>
      <c r="C503" s="166"/>
      <c r="D503" s="166"/>
      <c r="E503" s="166"/>
      <c r="F503" s="166"/>
      <c r="G503" s="166"/>
      <c r="H503" s="166"/>
      <c r="I503" s="166"/>
      <c r="J503" s="166"/>
      <c r="K503" s="166"/>
      <c r="L503" s="166"/>
      <c r="M503" s="166"/>
      <c r="N503" s="166"/>
      <c r="O503" s="166"/>
      <c r="P503" s="166"/>
      <c r="Q503" s="166"/>
      <c r="R503" s="166"/>
      <c r="S503" s="166"/>
      <c r="T503" s="166"/>
    </row>
    <row r="504" spans="1:20" ht="15.75" x14ac:dyDescent="0.25">
      <c r="A504" s="166"/>
      <c r="B504" s="166"/>
      <c r="C504" s="166"/>
      <c r="D504" s="166"/>
      <c r="E504" s="166"/>
      <c r="F504" s="166"/>
      <c r="G504" s="166"/>
      <c r="H504" s="166"/>
      <c r="I504" s="166"/>
      <c r="J504" s="166"/>
      <c r="K504" s="166"/>
      <c r="L504" s="166"/>
      <c r="M504" s="166"/>
      <c r="N504" s="166"/>
      <c r="O504" s="166"/>
      <c r="P504" s="166"/>
      <c r="Q504" s="166"/>
      <c r="R504" s="166"/>
      <c r="S504" s="166"/>
      <c r="T504" s="166"/>
    </row>
    <row r="505" spans="1:20" ht="15.75" x14ac:dyDescent="0.25">
      <c r="A505" s="166"/>
      <c r="B505" s="166"/>
      <c r="C505" s="166"/>
      <c r="D505" s="166"/>
      <c r="E505" s="166"/>
      <c r="F505" s="166"/>
      <c r="G505" s="166"/>
      <c r="H505" s="166"/>
      <c r="I505" s="166"/>
      <c r="J505" s="166"/>
      <c r="K505" s="166"/>
      <c r="L505" s="166"/>
      <c r="M505" s="166"/>
      <c r="N505" s="166"/>
      <c r="O505" s="166"/>
      <c r="P505" s="166"/>
      <c r="Q505" s="166"/>
      <c r="R505" s="166"/>
      <c r="S505" s="166"/>
      <c r="T505" s="166"/>
    </row>
    <row r="506" spans="1:20" ht="15.75" x14ac:dyDescent="0.25">
      <c r="A506" s="166"/>
      <c r="B506" s="166"/>
      <c r="C506" s="166"/>
      <c r="D506" s="166"/>
      <c r="E506" s="166"/>
      <c r="F506" s="166"/>
      <c r="G506" s="166"/>
      <c r="H506" s="166"/>
      <c r="I506" s="166"/>
      <c r="J506" s="166"/>
      <c r="K506" s="166"/>
      <c r="L506" s="166"/>
      <c r="M506" s="166"/>
      <c r="N506" s="166"/>
      <c r="O506" s="166"/>
      <c r="P506" s="166"/>
      <c r="Q506" s="166"/>
      <c r="R506" s="166"/>
      <c r="S506" s="166"/>
      <c r="T506" s="166"/>
    </row>
    <row r="507" spans="1:20" ht="15.75" x14ac:dyDescent="0.25">
      <c r="A507" s="166"/>
      <c r="B507" s="166"/>
      <c r="C507" s="166"/>
      <c r="D507" s="166"/>
      <c r="E507" s="166"/>
      <c r="F507" s="166"/>
      <c r="G507" s="166"/>
      <c r="H507" s="166"/>
      <c r="I507" s="166"/>
      <c r="J507" s="166"/>
      <c r="K507" s="166"/>
      <c r="L507" s="166"/>
      <c r="M507" s="166"/>
      <c r="N507" s="166"/>
      <c r="O507" s="166"/>
      <c r="P507" s="166"/>
      <c r="Q507" s="166"/>
      <c r="R507" s="166"/>
      <c r="S507" s="166"/>
      <c r="T507" s="166"/>
    </row>
    <row r="508" spans="1:20" ht="15.75" x14ac:dyDescent="0.25">
      <c r="A508" s="166"/>
      <c r="B508" s="166"/>
      <c r="C508" s="166"/>
      <c r="D508" s="166"/>
      <c r="E508" s="166"/>
      <c r="F508" s="166"/>
      <c r="G508" s="166"/>
      <c r="H508" s="166"/>
      <c r="I508" s="166"/>
      <c r="J508" s="166"/>
      <c r="K508" s="166"/>
      <c r="L508" s="166"/>
      <c r="M508" s="166"/>
      <c r="N508" s="166"/>
      <c r="O508" s="166"/>
      <c r="P508" s="166"/>
      <c r="Q508" s="166"/>
      <c r="R508" s="166"/>
      <c r="S508" s="166"/>
      <c r="T508" s="166"/>
    </row>
    <row r="509" spans="1:20" ht="15.75" x14ac:dyDescent="0.25">
      <c r="A509" s="166"/>
      <c r="B509" s="166"/>
      <c r="C509" s="166"/>
      <c r="D509" s="166"/>
      <c r="E509" s="166"/>
      <c r="F509" s="166"/>
      <c r="G509" s="166"/>
      <c r="H509" s="166"/>
      <c r="I509" s="166"/>
      <c r="J509" s="166"/>
      <c r="K509" s="166"/>
      <c r="L509" s="166"/>
      <c r="M509" s="166"/>
      <c r="N509" s="166"/>
      <c r="O509" s="166"/>
      <c r="P509" s="166"/>
      <c r="Q509" s="166"/>
      <c r="R509" s="166"/>
      <c r="S509" s="166"/>
      <c r="T509" s="166"/>
    </row>
    <row r="510" spans="1:20" ht="15.75" x14ac:dyDescent="0.25">
      <c r="A510" s="166"/>
      <c r="B510" s="166"/>
      <c r="C510" s="166"/>
      <c r="D510" s="166"/>
      <c r="E510" s="166"/>
      <c r="F510" s="166"/>
      <c r="G510" s="166"/>
      <c r="H510" s="166"/>
      <c r="I510" s="166"/>
      <c r="J510" s="166"/>
      <c r="K510" s="166"/>
      <c r="L510" s="166"/>
      <c r="M510" s="166"/>
      <c r="N510" s="166"/>
      <c r="O510" s="166"/>
      <c r="P510" s="166"/>
      <c r="Q510" s="166"/>
      <c r="R510" s="166"/>
      <c r="S510" s="166"/>
      <c r="T510" s="166"/>
    </row>
    <row r="511" spans="1:20" ht="15.75" x14ac:dyDescent="0.25">
      <c r="A511" s="166"/>
      <c r="B511" s="166"/>
      <c r="C511" s="166"/>
      <c r="D511" s="166"/>
      <c r="E511" s="166"/>
      <c r="F511" s="166"/>
      <c r="G511" s="166"/>
      <c r="H511" s="166"/>
      <c r="I511" s="166"/>
      <c r="J511" s="166"/>
      <c r="K511" s="166"/>
      <c r="L511" s="166"/>
      <c r="M511" s="166"/>
      <c r="N511" s="166"/>
      <c r="O511" s="166"/>
      <c r="P511" s="166"/>
      <c r="Q511" s="166"/>
      <c r="R511" s="166"/>
      <c r="S511" s="166"/>
      <c r="T511" s="166"/>
    </row>
    <row r="512" spans="1:20" ht="15.75" x14ac:dyDescent="0.25">
      <c r="A512" s="166"/>
      <c r="B512" s="166"/>
      <c r="C512" s="166"/>
      <c r="D512" s="166"/>
      <c r="E512" s="166"/>
      <c r="F512" s="166"/>
      <c r="G512" s="166"/>
      <c r="H512" s="166"/>
      <c r="I512" s="166"/>
      <c r="J512" s="166"/>
      <c r="K512" s="166"/>
      <c r="L512" s="166"/>
      <c r="M512" s="166"/>
      <c r="N512" s="166"/>
      <c r="O512" s="166"/>
      <c r="P512" s="166"/>
      <c r="Q512" s="166"/>
      <c r="R512" s="166"/>
      <c r="S512" s="166"/>
      <c r="T512" s="166"/>
    </row>
    <row r="513" spans="1:20" ht="15.75" x14ac:dyDescent="0.25">
      <c r="A513" s="166"/>
      <c r="B513" s="166"/>
      <c r="C513" s="166"/>
      <c r="D513" s="166"/>
      <c r="E513" s="166"/>
      <c r="F513" s="166"/>
      <c r="G513" s="166"/>
      <c r="H513" s="166"/>
      <c r="I513" s="166"/>
      <c r="J513" s="166"/>
      <c r="K513" s="166"/>
      <c r="L513" s="166"/>
      <c r="M513" s="166"/>
      <c r="N513" s="166"/>
      <c r="O513" s="166"/>
      <c r="P513" s="166"/>
      <c r="Q513" s="166"/>
      <c r="R513" s="166"/>
      <c r="S513" s="166"/>
      <c r="T513" s="166"/>
    </row>
    <row r="514" spans="1:20" ht="15.75" x14ac:dyDescent="0.25">
      <c r="A514" s="166"/>
      <c r="B514" s="166"/>
      <c r="C514" s="166"/>
      <c r="D514" s="166"/>
      <c r="E514" s="166"/>
      <c r="F514" s="166"/>
      <c r="G514" s="166"/>
      <c r="H514" s="166"/>
      <c r="I514" s="166"/>
      <c r="J514" s="166"/>
      <c r="K514" s="166"/>
      <c r="L514" s="166"/>
      <c r="M514" s="166"/>
      <c r="N514" s="166"/>
      <c r="O514" s="166"/>
      <c r="P514" s="166"/>
      <c r="Q514" s="166"/>
      <c r="R514" s="166"/>
      <c r="S514" s="166"/>
      <c r="T514" s="166"/>
    </row>
    <row r="515" spans="1:20" ht="15.75" x14ac:dyDescent="0.25">
      <c r="A515" s="166"/>
      <c r="B515" s="166"/>
      <c r="C515" s="166"/>
      <c r="D515" s="166"/>
      <c r="E515" s="166"/>
      <c r="F515" s="166"/>
      <c r="G515" s="166"/>
      <c r="H515" s="166"/>
      <c r="I515" s="166"/>
      <c r="J515" s="166"/>
      <c r="K515" s="166"/>
      <c r="L515" s="166"/>
      <c r="M515" s="166"/>
      <c r="N515" s="166"/>
      <c r="O515" s="166"/>
      <c r="P515" s="166"/>
      <c r="Q515" s="166"/>
      <c r="R515" s="166"/>
      <c r="S515" s="166"/>
      <c r="T515" s="166"/>
    </row>
    <row r="516" spans="1:20" ht="15.75" x14ac:dyDescent="0.25">
      <c r="A516" s="166"/>
      <c r="B516" s="166"/>
      <c r="C516" s="166"/>
      <c r="D516" s="166"/>
      <c r="E516" s="166"/>
      <c r="F516" s="166"/>
      <c r="G516" s="166"/>
      <c r="H516" s="166"/>
      <c r="I516" s="166"/>
      <c r="J516" s="166"/>
      <c r="K516" s="166"/>
      <c r="L516" s="166"/>
      <c r="M516" s="166"/>
      <c r="N516" s="166"/>
      <c r="O516" s="166"/>
      <c r="P516" s="166"/>
      <c r="Q516" s="166"/>
      <c r="R516" s="166"/>
      <c r="S516" s="166"/>
      <c r="T516" s="166"/>
    </row>
    <row r="517" spans="1:20" ht="15.75" x14ac:dyDescent="0.25">
      <c r="A517" s="166"/>
      <c r="B517" s="166"/>
      <c r="C517" s="166"/>
      <c r="D517" s="166"/>
      <c r="E517" s="166"/>
      <c r="F517" s="166"/>
      <c r="G517" s="166"/>
      <c r="H517" s="166"/>
      <c r="I517" s="166"/>
      <c r="J517" s="166"/>
      <c r="K517" s="166"/>
      <c r="L517" s="166"/>
      <c r="M517" s="166"/>
      <c r="N517" s="166"/>
      <c r="O517" s="166"/>
      <c r="P517" s="166"/>
      <c r="Q517" s="166"/>
      <c r="R517" s="166"/>
      <c r="S517" s="166"/>
      <c r="T517" s="166"/>
    </row>
    <row r="518" spans="1:20" ht="15.75" x14ac:dyDescent="0.25">
      <c r="A518" s="166"/>
      <c r="B518" s="166"/>
      <c r="C518" s="166"/>
      <c r="D518" s="166"/>
      <c r="E518" s="166"/>
      <c r="F518" s="166"/>
      <c r="G518" s="166"/>
      <c r="H518" s="166"/>
      <c r="I518" s="166"/>
      <c r="J518" s="166"/>
      <c r="K518" s="166"/>
      <c r="L518" s="166"/>
      <c r="M518" s="166"/>
      <c r="N518" s="166"/>
      <c r="O518" s="166"/>
      <c r="P518" s="166"/>
      <c r="Q518" s="166"/>
      <c r="R518" s="166"/>
      <c r="S518" s="166"/>
      <c r="T518" s="166"/>
    </row>
    <row r="519" spans="1:20" ht="15.75" x14ac:dyDescent="0.25">
      <c r="A519" s="166"/>
      <c r="B519" s="166"/>
      <c r="C519" s="166"/>
      <c r="D519" s="166"/>
      <c r="E519" s="166"/>
      <c r="F519" s="166"/>
      <c r="G519" s="166"/>
      <c r="H519" s="166"/>
      <c r="I519" s="166"/>
      <c r="J519" s="166"/>
      <c r="K519" s="166"/>
      <c r="L519" s="166"/>
      <c r="M519" s="166"/>
      <c r="N519" s="166"/>
      <c r="O519" s="166"/>
      <c r="P519" s="166"/>
      <c r="Q519" s="166"/>
      <c r="R519" s="166"/>
      <c r="S519" s="166"/>
      <c r="T519" s="166"/>
    </row>
    <row r="520" spans="1:20" ht="15.75" x14ac:dyDescent="0.25">
      <c r="A520" s="166"/>
      <c r="B520" s="166"/>
      <c r="C520" s="166"/>
      <c r="D520" s="166"/>
      <c r="E520" s="166"/>
      <c r="F520" s="166"/>
      <c r="G520" s="166"/>
      <c r="H520" s="166"/>
      <c r="I520" s="166"/>
      <c r="J520" s="166"/>
      <c r="K520" s="166"/>
      <c r="L520" s="166"/>
      <c r="M520" s="166"/>
      <c r="N520" s="166"/>
      <c r="O520" s="166"/>
      <c r="P520" s="166"/>
      <c r="Q520" s="166"/>
      <c r="R520" s="166"/>
      <c r="S520" s="166"/>
      <c r="T520" s="166"/>
    </row>
    <row r="521" spans="1:20" ht="15.75" x14ac:dyDescent="0.25">
      <c r="A521" s="166"/>
      <c r="B521" s="166"/>
      <c r="C521" s="166"/>
      <c r="D521" s="166"/>
      <c r="E521" s="166"/>
      <c r="F521" s="166"/>
      <c r="G521" s="166"/>
      <c r="H521" s="166"/>
      <c r="I521" s="166"/>
      <c r="J521" s="166"/>
      <c r="K521" s="166"/>
      <c r="L521" s="166"/>
      <c r="M521" s="166"/>
      <c r="N521" s="166"/>
      <c r="O521" s="166"/>
      <c r="P521" s="166"/>
      <c r="Q521" s="166"/>
      <c r="R521" s="166"/>
      <c r="S521" s="166"/>
      <c r="T521" s="166"/>
    </row>
    <row r="522" spans="1:20" ht="15.75" x14ac:dyDescent="0.25">
      <c r="A522" s="166"/>
      <c r="B522" s="166"/>
      <c r="C522" s="166"/>
      <c r="D522" s="166"/>
      <c r="E522" s="166"/>
      <c r="F522" s="166"/>
      <c r="G522" s="166"/>
      <c r="H522" s="166"/>
      <c r="I522" s="166"/>
      <c r="J522" s="166"/>
      <c r="K522" s="166"/>
      <c r="L522" s="166"/>
      <c r="M522" s="166"/>
      <c r="N522" s="166"/>
      <c r="O522" s="166"/>
      <c r="P522" s="166"/>
      <c r="Q522" s="166"/>
      <c r="R522" s="166"/>
      <c r="S522" s="166"/>
      <c r="T522" s="166"/>
    </row>
    <row r="523" spans="1:20" ht="15.75" x14ac:dyDescent="0.25">
      <c r="A523" s="166"/>
      <c r="B523" s="166"/>
      <c r="C523" s="166"/>
      <c r="D523" s="166"/>
      <c r="E523" s="166"/>
      <c r="F523" s="166"/>
      <c r="G523" s="166"/>
      <c r="H523" s="166"/>
      <c r="I523" s="166"/>
      <c r="J523" s="166"/>
      <c r="K523" s="166"/>
      <c r="L523" s="166"/>
      <c r="M523" s="166"/>
      <c r="N523" s="166"/>
      <c r="O523" s="166"/>
      <c r="P523" s="166"/>
      <c r="Q523" s="166"/>
      <c r="R523" s="166"/>
      <c r="S523" s="166"/>
      <c r="T523" s="166"/>
    </row>
    <row r="524" spans="1:20" ht="15.75" x14ac:dyDescent="0.25">
      <c r="A524" s="166"/>
      <c r="B524" s="166"/>
      <c r="C524" s="166"/>
      <c r="D524" s="166"/>
      <c r="E524" s="166"/>
      <c r="F524" s="166"/>
      <c r="G524" s="166"/>
      <c r="H524" s="166"/>
      <c r="I524" s="166"/>
      <c r="J524" s="166"/>
      <c r="K524" s="166"/>
      <c r="L524" s="166"/>
      <c r="M524" s="166"/>
      <c r="N524" s="166"/>
      <c r="O524" s="166"/>
      <c r="P524" s="166"/>
      <c r="Q524" s="166"/>
      <c r="R524" s="166"/>
      <c r="S524" s="166"/>
      <c r="T524" s="166"/>
    </row>
    <row r="525" spans="1:20" ht="15.75" x14ac:dyDescent="0.25">
      <c r="A525" s="166"/>
      <c r="B525" s="166"/>
      <c r="C525" s="166"/>
      <c r="D525" s="166"/>
      <c r="E525" s="166"/>
      <c r="F525" s="166"/>
      <c r="G525" s="166"/>
      <c r="H525" s="166"/>
      <c r="I525" s="166"/>
      <c r="J525" s="166"/>
      <c r="K525" s="166"/>
      <c r="L525" s="166"/>
      <c r="M525" s="166"/>
      <c r="N525" s="166"/>
      <c r="O525" s="166"/>
      <c r="P525" s="166"/>
      <c r="Q525" s="166"/>
      <c r="R525" s="166"/>
      <c r="S525" s="166"/>
      <c r="T525" s="166"/>
    </row>
    <row r="526" spans="1:20" ht="15.75" x14ac:dyDescent="0.25">
      <c r="A526" s="166"/>
      <c r="B526" s="166"/>
      <c r="C526" s="166"/>
      <c r="D526" s="166"/>
      <c r="E526" s="166"/>
      <c r="F526" s="166"/>
      <c r="G526" s="166"/>
      <c r="H526" s="166"/>
      <c r="I526" s="166"/>
      <c r="J526" s="166"/>
      <c r="K526" s="166"/>
      <c r="L526" s="166"/>
      <c r="M526" s="166"/>
      <c r="N526" s="166"/>
      <c r="O526" s="166"/>
      <c r="P526" s="166"/>
      <c r="Q526" s="166"/>
      <c r="R526" s="166"/>
      <c r="S526" s="166"/>
      <c r="T526" s="166"/>
    </row>
    <row r="527" spans="1:20" ht="15.75" x14ac:dyDescent="0.25">
      <c r="A527" s="166"/>
      <c r="B527" s="166"/>
      <c r="C527" s="166"/>
      <c r="D527" s="166"/>
      <c r="E527" s="166"/>
      <c r="F527" s="166"/>
      <c r="G527" s="166"/>
      <c r="H527" s="166"/>
      <c r="I527" s="166"/>
      <c r="J527" s="166"/>
      <c r="K527" s="166"/>
      <c r="L527" s="166"/>
      <c r="M527" s="166"/>
      <c r="N527" s="166"/>
      <c r="O527" s="166"/>
      <c r="P527" s="166"/>
      <c r="Q527" s="166"/>
      <c r="R527" s="166"/>
      <c r="S527" s="166"/>
      <c r="T527" s="166"/>
    </row>
    <row r="528" spans="1:20" ht="15.75" x14ac:dyDescent="0.25">
      <c r="A528" s="166"/>
      <c r="B528" s="166"/>
      <c r="C528" s="166"/>
      <c r="D528" s="166"/>
      <c r="E528" s="166"/>
      <c r="F528" s="166"/>
      <c r="G528" s="166"/>
      <c r="H528" s="166"/>
      <c r="I528" s="166"/>
      <c r="J528" s="166"/>
      <c r="K528" s="166"/>
      <c r="L528" s="166"/>
      <c r="M528" s="166"/>
      <c r="N528" s="166"/>
      <c r="O528" s="166"/>
      <c r="P528" s="166"/>
      <c r="Q528" s="166"/>
      <c r="R528" s="166"/>
      <c r="S528" s="166"/>
      <c r="T528" s="166"/>
    </row>
    <row r="529" spans="1:20" ht="15.75" x14ac:dyDescent="0.25">
      <c r="A529" s="166"/>
      <c r="B529" s="166"/>
      <c r="C529" s="166"/>
      <c r="D529" s="166"/>
      <c r="E529" s="166"/>
      <c r="F529" s="166"/>
      <c r="G529" s="166"/>
      <c r="H529" s="166"/>
      <c r="I529" s="166"/>
      <c r="J529" s="166"/>
      <c r="K529" s="166"/>
      <c r="L529" s="166"/>
      <c r="M529" s="166"/>
      <c r="N529" s="166"/>
      <c r="O529" s="166"/>
      <c r="P529" s="166"/>
      <c r="Q529" s="166"/>
      <c r="R529" s="166"/>
      <c r="S529" s="166"/>
      <c r="T529" s="166"/>
    </row>
    <row r="530" spans="1:20" ht="15.75" x14ac:dyDescent="0.25">
      <c r="A530" s="166"/>
      <c r="B530" s="166"/>
      <c r="C530" s="166"/>
      <c r="D530" s="166"/>
      <c r="E530" s="166"/>
      <c r="F530" s="166"/>
      <c r="G530" s="166"/>
      <c r="H530" s="166"/>
      <c r="I530" s="166"/>
      <c r="J530" s="166"/>
      <c r="K530" s="166"/>
      <c r="L530" s="166"/>
      <c r="M530" s="166"/>
      <c r="N530" s="166"/>
      <c r="O530" s="166"/>
      <c r="P530" s="166"/>
      <c r="Q530" s="166"/>
      <c r="R530" s="166"/>
      <c r="S530" s="166"/>
      <c r="T530" s="166"/>
    </row>
    <row r="531" spans="1:20" ht="15.75" x14ac:dyDescent="0.25">
      <c r="A531" s="166"/>
      <c r="B531" s="166"/>
      <c r="C531" s="166"/>
      <c r="D531" s="166"/>
      <c r="E531" s="166"/>
      <c r="F531" s="166"/>
      <c r="G531" s="166"/>
      <c r="H531" s="166"/>
      <c r="I531" s="166"/>
      <c r="J531" s="166"/>
      <c r="K531" s="166"/>
      <c r="L531" s="166"/>
      <c r="M531" s="166"/>
      <c r="N531" s="166"/>
      <c r="O531" s="166"/>
      <c r="P531" s="166"/>
      <c r="Q531" s="166"/>
      <c r="R531" s="166"/>
      <c r="S531" s="166"/>
      <c r="T531" s="166"/>
    </row>
    <row r="532" spans="1:20" ht="15.75" x14ac:dyDescent="0.25">
      <c r="A532" s="166"/>
      <c r="B532" s="166"/>
      <c r="C532" s="166"/>
      <c r="D532" s="166"/>
      <c r="E532" s="166"/>
      <c r="F532" s="166"/>
      <c r="G532" s="166"/>
      <c r="H532" s="166"/>
      <c r="I532" s="166"/>
      <c r="J532" s="166"/>
      <c r="K532" s="166"/>
      <c r="L532" s="166"/>
      <c r="M532" s="166"/>
      <c r="N532" s="166"/>
      <c r="O532" s="166"/>
      <c r="P532" s="166"/>
      <c r="Q532" s="166"/>
      <c r="R532" s="166"/>
      <c r="S532" s="166"/>
      <c r="T532" s="166"/>
    </row>
    <row r="533" spans="1:20" ht="15.75" x14ac:dyDescent="0.25">
      <c r="A533" s="166"/>
      <c r="B533" s="166"/>
      <c r="C533" s="166"/>
      <c r="D533" s="166"/>
      <c r="E533" s="166"/>
      <c r="F533" s="166"/>
      <c r="G533" s="166"/>
      <c r="H533" s="166"/>
      <c r="I533" s="166"/>
      <c r="J533" s="166"/>
      <c r="K533" s="166"/>
      <c r="L533" s="166"/>
      <c r="M533" s="166"/>
      <c r="N533" s="166"/>
      <c r="O533" s="166"/>
      <c r="P533" s="166"/>
      <c r="Q533" s="166"/>
      <c r="R533" s="166"/>
      <c r="S533" s="166"/>
      <c r="T533" s="166"/>
    </row>
    <row r="534" spans="1:20" ht="15.75" x14ac:dyDescent="0.25">
      <c r="A534" s="166"/>
      <c r="B534" s="166"/>
      <c r="C534" s="166"/>
      <c r="D534" s="166"/>
      <c r="E534" s="166"/>
      <c r="F534" s="166"/>
      <c r="G534" s="166"/>
      <c r="H534" s="166"/>
      <c r="I534" s="166"/>
      <c r="J534" s="166"/>
      <c r="K534" s="166"/>
      <c r="L534" s="166"/>
      <c r="M534" s="166"/>
      <c r="N534" s="166"/>
      <c r="O534" s="166"/>
      <c r="P534" s="166"/>
      <c r="Q534" s="166"/>
      <c r="R534" s="166"/>
      <c r="S534" s="166"/>
      <c r="T534" s="166"/>
    </row>
    <row r="535" spans="1:20" ht="15.75" x14ac:dyDescent="0.25">
      <c r="A535" s="166"/>
      <c r="B535" s="166"/>
      <c r="C535" s="166"/>
      <c r="D535" s="166"/>
      <c r="E535" s="166"/>
      <c r="F535" s="166"/>
      <c r="G535" s="166"/>
      <c r="H535" s="166"/>
      <c r="I535" s="166"/>
      <c r="J535" s="166"/>
      <c r="K535" s="166"/>
      <c r="L535" s="166"/>
      <c r="M535" s="166"/>
      <c r="N535" s="166"/>
      <c r="O535" s="166"/>
      <c r="P535" s="166"/>
      <c r="Q535" s="166"/>
      <c r="R535" s="166"/>
      <c r="S535" s="166"/>
      <c r="T535" s="166"/>
    </row>
    <row r="536" spans="1:20" ht="15.75" x14ac:dyDescent="0.25">
      <c r="A536" s="166"/>
      <c r="B536" s="166"/>
      <c r="C536" s="166"/>
      <c r="D536" s="166"/>
      <c r="E536" s="166"/>
      <c r="F536" s="166"/>
      <c r="G536" s="166"/>
      <c r="H536" s="166"/>
      <c r="I536" s="166"/>
      <c r="J536" s="166"/>
      <c r="K536" s="166"/>
      <c r="L536" s="166"/>
      <c r="M536" s="166"/>
      <c r="N536" s="166"/>
      <c r="O536" s="166"/>
      <c r="P536" s="166"/>
      <c r="Q536" s="166"/>
      <c r="R536" s="166"/>
      <c r="S536" s="166"/>
      <c r="T536" s="166"/>
    </row>
    <row r="537" spans="1:20" ht="15.75" x14ac:dyDescent="0.25">
      <c r="A537" s="166"/>
      <c r="B537" s="166"/>
      <c r="C537" s="166"/>
      <c r="D537" s="166"/>
      <c r="E537" s="166"/>
      <c r="F537" s="166"/>
      <c r="G537" s="166"/>
      <c r="H537" s="166"/>
      <c r="I537" s="166"/>
      <c r="J537" s="166"/>
      <c r="K537" s="166"/>
      <c r="L537" s="166"/>
      <c r="M537" s="166"/>
      <c r="N537" s="166"/>
      <c r="O537" s="166"/>
      <c r="P537" s="166"/>
      <c r="Q537" s="166"/>
      <c r="R537" s="166"/>
      <c r="S537" s="166"/>
      <c r="T537" s="166"/>
    </row>
    <row r="538" spans="1:20" ht="15.75" x14ac:dyDescent="0.25">
      <c r="A538" s="166"/>
      <c r="B538" s="166"/>
      <c r="C538" s="166"/>
      <c r="D538" s="166"/>
      <c r="E538" s="166"/>
      <c r="F538" s="166"/>
      <c r="G538" s="166"/>
      <c r="H538" s="166"/>
      <c r="I538" s="166"/>
      <c r="J538" s="166"/>
      <c r="K538" s="166"/>
      <c r="L538" s="166"/>
      <c r="M538" s="166"/>
      <c r="N538" s="166"/>
      <c r="O538" s="166"/>
      <c r="P538" s="166"/>
      <c r="Q538" s="166"/>
      <c r="R538" s="166"/>
      <c r="S538" s="166"/>
      <c r="T538" s="166"/>
    </row>
    <row r="539" spans="1:20" ht="15.75" x14ac:dyDescent="0.25">
      <c r="A539" s="166"/>
      <c r="B539" s="166"/>
      <c r="C539" s="166"/>
      <c r="D539" s="166"/>
      <c r="E539" s="166"/>
      <c r="F539" s="166"/>
      <c r="G539" s="166"/>
      <c r="H539" s="166"/>
      <c r="I539" s="166"/>
      <c r="J539" s="166"/>
      <c r="K539" s="166"/>
      <c r="L539" s="166"/>
      <c r="M539" s="166"/>
      <c r="N539" s="166"/>
      <c r="O539" s="166"/>
      <c r="P539" s="166"/>
      <c r="Q539" s="166"/>
      <c r="R539" s="166"/>
      <c r="S539" s="166"/>
      <c r="T539" s="166"/>
    </row>
    <row r="540" spans="1:20" ht="15.75" x14ac:dyDescent="0.25">
      <c r="A540" s="166"/>
      <c r="B540" s="166"/>
      <c r="C540" s="166"/>
      <c r="D540" s="166"/>
      <c r="E540" s="166"/>
      <c r="F540" s="166"/>
      <c r="G540" s="166"/>
      <c r="H540" s="166"/>
      <c r="I540" s="166"/>
      <c r="J540" s="166"/>
      <c r="K540" s="166"/>
      <c r="L540" s="166"/>
      <c r="M540" s="166"/>
      <c r="N540" s="166"/>
      <c r="O540" s="166"/>
      <c r="P540" s="166"/>
      <c r="Q540" s="166"/>
      <c r="R540" s="166"/>
      <c r="S540" s="166"/>
      <c r="T540" s="166"/>
    </row>
    <row r="541" spans="1:20" ht="15.75" x14ac:dyDescent="0.25">
      <c r="A541" s="166"/>
      <c r="B541" s="166"/>
      <c r="C541" s="166"/>
      <c r="D541" s="166"/>
      <c r="E541" s="166"/>
      <c r="F541" s="166"/>
      <c r="G541" s="166"/>
      <c r="H541" s="166"/>
      <c r="I541" s="166"/>
      <c r="J541" s="166"/>
      <c r="K541" s="166"/>
      <c r="L541" s="166"/>
      <c r="M541" s="166"/>
      <c r="N541" s="166"/>
      <c r="O541" s="166"/>
      <c r="P541" s="166"/>
      <c r="Q541" s="166"/>
      <c r="R541" s="166"/>
      <c r="S541" s="166"/>
      <c r="T541" s="166"/>
    </row>
    <row r="542" spans="1:20" ht="15.75" x14ac:dyDescent="0.25">
      <c r="A542" s="166"/>
      <c r="B542" s="166"/>
      <c r="C542" s="166"/>
      <c r="D542" s="166"/>
      <c r="E542" s="166"/>
      <c r="F542" s="166"/>
      <c r="G542" s="166"/>
      <c r="H542" s="166"/>
      <c r="I542" s="166"/>
      <c r="J542" s="166"/>
      <c r="K542" s="166"/>
      <c r="L542" s="166"/>
      <c r="M542" s="166"/>
      <c r="N542" s="166"/>
      <c r="O542" s="166"/>
      <c r="P542" s="166"/>
      <c r="Q542" s="166"/>
      <c r="R542" s="166"/>
      <c r="S542" s="166"/>
      <c r="T542" s="166"/>
    </row>
    <row r="543" spans="1:20" ht="15.75" x14ac:dyDescent="0.25">
      <c r="A543" s="166"/>
      <c r="B543" s="166"/>
      <c r="C543" s="166"/>
      <c r="D543" s="166"/>
      <c r="E543" s="166"/>
      <c r="F543" s="166"/>
      <c r="G543" s="166"/>
      <c r="H543" s="166"/>
      <c r="I543" s="166"/>
      <c r="J543" s="166"/>
      <c r="K543" s="166"/>
      <c r="L543" s="166"/>
      <c r="M543" s="166"/>
      <c r="N543" s="166"/>
      <c r="O543" s="166"/>
      <c r="P543" s="166"/>
      <c r="Q543" s="166"/>
      <c r="R543" s="166"/>
      <c r="S543" s="166"/>
      <c r="T543" s="166"/>
    </row>
    <row r="544" spans="1:20" ht="15.75" x14ac:dyDescent="0.25">
      <c r="A544" s="166"/>
      <c r="B544" s="166"/>
      <c r="C544" s="166"/>
      <c r="D544" s="166"/>
      <c r="E544" s="166"/>
      <c r="F544" s="166"/>
      <c r="G544" s="166"/>
      <c r="H544" s="166"/>
      <c r="I544" s="166"/>
      <c r="J544" s="166"/>
      <c r="K544" s="166"/>
      <c r="L544" s="166"/>
      <c r="M544" s="166"/>
      <c r="N544" s="166"/>
      <c r="O544" s="166"/>
      <c r="P544" s="166"/>
      <c r="Q544" s="166"/>
      <c r="R544" s="166"/>
      <c r="S544" s="166"/>
      <c r="T544" s="166"/>
    </row>
    <row r="545" spans="1:20" ht="15.75" x14ac:dyDescent="0.25">
      <c r="A545" s="166"/>
      <c r="B545" s="166"/>
      <c r="C545" s="166"/>
      <c r="D545" s="166"/>
      <c r="E545" s="166"/>
      <c r="F545" s="166"/>
      <c r="G545" s="166"/>
      <c r="H545" s="166"/>
      <c r="I545" s="166"/>
      <c r="J545" s="166"/>
      <c r="K545" s="166"/>
      <c r="L545" s="166"/>
      <c r="M545" s="166"/>
      <c r="N545" s="166"/>
      <c r="O545" s="166"/>
      <c r="P545" s="166"/>
      <c r="Q545" s="166"/>
      <c r="R545" s="166"/>
      <c r="S545" s="166"/>
      <c r="T545" s="166"/>
    </row>
    <row r="546" spans="1:20" ht="15.75" x14ac:dyDescent="0.25">
      <c r="A546" s="166"/>
      <c r="B546" s="166"/>
      <c r="C546" s="166"/>
      <c r="D546" s="166"/>
      <c r="E546" s="166"/>
      <c r="F546" s="166"/>
      <c r="G546" s="166"/>
      <c r="H546" s="166"/>
      <c r="I546" s="166"/>
      <c r="J546" s="166"/>
      <c r="K546" s="166"/>
      <c r="L546" s="166"/>
      <c r="M546" s="166"/>
      <c r="N546" s="166"/>
      <c r="O546" s="166"/>
      <c r="P546" s="166"/>
      <c r="Q546" s="166"/>
      <c r="R546" s="166"/>
      <c r="S546" s="166"/>
      <c r="T546" s="166"/>
    </row>
    <row r="547" spans="1:20" ht="15.75" x14ac:dyDescent="0.25">
      <c r="A547" s="166"/>
      <c r="B547" s="166"/>
      <c r="C547" s="166"/>
      <c r="D547" s="166"/>
      <c r="E547" s="166"/>
      <c r="F547" s="166"/>
      <c r="G547" s="166"/>
      <c r="H547" s="166"/>
      <c r="I547" s="166"/>
      <c r="J547" s="166"/>
      <c r="K547" s="166"/>
      <c r="L547" s="166"/>
      <c r="M547" s="166"/>
      <c r="N547" s="166"/>
      <c r="O547" s="166"/>
      <c r="P547" s="166"/>
      <c r="Q547" s="166"/>
      <c r="R547" s="166"/>
      <c r="S547" s="166"/>
      <c r="T547" s="166"/>
    </row>
    <row r="548" spans="1:20" ht="15.75" x14ac:dyDescent="0.25">
      <c r="A548" s="166"/>
      <c r="B548" s="166"/>
      <c r="C548" s="166"/>
      <c r="D548" s="166"/>
      <c r="E548" s="166"/>
      <c r="F548" s="166"/>
      <c r="G548" s="166"/>
      <c r="H548" s="166"/>
      <c r="I548" s="166"/>
      <c r="J548" s="166"/>
      <c r="K548" s="166"/>
      <c r="L548" s="166"/>
      <c r="M548" s="166"/>
      <c r="N548" s="166"/>
      <c r="O548" s="166"/>
      <c r="P548" s="166"/>
      <c r="Q548" s="166"/>
      <c r="R548" s="166"/>
      <c r="S548" s="166"/>
      <c r="T548" s="166"/>
    </row>
    <row r="549" spans="1:20" ht="15.75" x14ac:dyDescent="0.25">
      <c r="A549" s="166"/>
      <c r="B549" s="166"/>
      <c r="C549" s="166"/>
      <c r="D549" s="166"/>
      <c r="E549" s="166"/>
      <c r="F549" s="166"/>
      <c r="G549" s="166"/>
      <c r="H549" s="166"/>
      <c r="I549" s="166"/>
      <c r="J549" s="166"/>
      <c r="K549" s="166"/>
      <c r="L549" s="166"/>
      <c r="M549" s="166"/>
      <c r="N549" s="166"/>
      <c r="O549" s="166"/>
      <c r="P549" s="166"/>
      <c r="Q549" s="166"/>
      <c r="R549" s="166"/>
      <c r="S549" s="166"/>
      <c r="T549" s="166"/>
    </row>
    <row r="550" spans="1:20" ht="15.75" x14ac:dyDescent="0.25">
      <c r="A550" s="166"/>
      <c r="B550" s="166"/>
      <c r="C550" s="166"/>
      <c r="D550" s="166"/>
      <c r="E550" s="166"/>
      <c r="F550" s="166"/>
      <c r="G550" s="166"/>
      <c r="H550" s="166"/>
      <c r="I550" s="166"/>
      <c r="J550" s="166"/>
      <c r="K550" s="166"/>
      <c r="L550" s="166"/>
      <c r="M550" s="166"/>
      <c r="N550" s="166"/>
      <c r="O550" s="166"/>
      <c r="P550" s="166"/>
      <c r="Q550" s="166"/>
      <c r="R550" s="166"/>
      <c r="S550" s="166"/>
      <c r="T550" s="166"/>
    </row>
    <row r="551" spans="1:20" ht="15.75" x14ac:dyDescent="0.25">
      <c r="A551" s="166"/>
      <c r="B551" s="166"/>
      <c r="C551" s="166"/>
      <c r="D551" s="166"/>
      <c r="E551" s="166"/>
      <c r="F551" s="166"/>
      <c r="G551" s="166"/>
      <c r="H551" s="166"/>
      <c r="I551" s="166"/>
      <c r="J551" s="166"/>
      <c r="K551" s="166"/>
      <c r="L551" s="166"/>
      <c r="M551" s="166"/>
      <c r="N551" s="166"/>
      <c r="O551" s="166"/>
      <c r="P551" s="166"/>
      <c r="Q551" s="166"/>
      <c r="R551" s="166"/>
      <c r="S551" s="166"/>
      <c r="T551" s="166"/>
    </row>
    <row r="552" spans="1:20" ht="15.75" x14ac:dyDescent="0.25">
      <c r="A552" s="166"/>
      <c r="B552" s="166"/>
      <c r="C552" s="166"/>
      <c r="D552" s="166"/>
      <c r="E552" s="166"/>
      <c r="F552" s="166"/>
      <c r="G552" s="166"/>
      <c r="H552" s="166"/>
      <c r="I552" s="166"/>
      <c r="J552" s="166"/>
      <c r="K552" s="166"/>
      <c r="L552" s="166"/>
      <c r="M552" s="166"/>
      <c r="N552" s="166"/>
      <c r="O552" s="166"/>
      <c r="P552" s="166"/>
      <c r="Q552" s="166"/>
      <c r="R552" s="166"/>
      <c r="S552" s="166"/>
      <c r="T552" s="166"/>
    </row>
    <row r="553" spans="1:20" ht="15.75" x14ac:dyDescent="0.25">
      <c r="A553" s="166"/>
      <c r="B553" s="166"/>
      <c r="C553" s="166"/>
      <c r="D553" s="166"/>
      <c r="E553" s="166"/>
      <c r="F553" s="166"/>
      <c r="G553" s="166"/>
      <c r="H553" s="166"/>
      <c r="I553" s="166"/>
      <c r="J553" s="166"/>
      <c r="K553" s="166"/>
      <c r="L553" s="166"/>
      <c r="M553" s="166"/>
      <c r="N553" s="166"/>
      <c r="O553" s="166"/>
      <c r="P553" s="166"/>
      <c r="Q553" s="166"/>
      <c r="R553" s="166"/>
      <c r="S553" s="166"/>
      <c r="T553" s="166"/>
    </row>
    <row r="554" spans="1:20" ht="15.75" x14ac:dyDescent="0.25">
      <c r="A554" s="166"/>
      <c r="B554" s="166"/>
      <c r="C554" s="166"/>
      <c r="D554" s="166"/>
      <c r="E554" s="166"/>
      <c r="F554" s="166"/>
      <c r="G554" s="166"/>
      <c r="H554" s="166"/>
      <c r="I554" s="166"/>
      <c r="J554" s="166"/>
      <c r="K554" s="166"/>
      <c r="L554" s="166"/>
      <c r="M554" s="166"/>
      <c r="N554" s="166"/>
      <c r="O554" s="166"/>
      <c r="P554" s="166"/>
      <c r="Q554" s="166"/>
      <c r="R554" s="166"/>
      <c r="S554" s="166"/>
      <c r="T554" s="166"/>
    </row>
    <row r="555" spans="1:20" ht="15.75" x14ac:dyDescent="0.25">
      <c r="A555" s="166"/>
      <c r="B555" s="166"/>
      <c r="C555" s="166"/>
      <c r="D555" s="166"/>
      <c r="E555" s="166"/>
      <c r="F555" s="166"/>
      <c r="G555" s="166"/>
      <c r="H555" s="166"/>
      <c r="I555" s="166"/>
      <c r="J555" s="166"/>
      <c r="K555" s="166"/>
      <c r="L555" s="166"/>
      <c r="M555" s="166"/>
      <c r="N555" s="166"/>
      <c r="O555" s="166"/>
      <c r="P555" s="166"/>
      <c r="Q555" s="166"/>
      <c r="R555" s="166"/>
      <c r="S555" s="166"/>
      <c r="T555" s="166"/>
    </row>
    <row r="556" spans="1:20" ht="15.75" x14ac:dyDescent="0.25">
      <c r="A556" s="166"/>
      <c r="B556" s="166"/>
      <c r="C556" s="166"/>
      <c r="D556" s="166"/>
      <c r="E556" s="166"/>
      <c r="F556" s="166"/>
      <c r="G556" s="166"/>
      <c r="H556" s="166"/>
      <c r="I556" s="166"/>
      <c r="J556" s="166"/>
      <c r="K556" s="166"/>
      <c r="L556" s="166"/>
      <c r="M556" s="166"/>
      <c r="N556" s="166"/>
      <c r="O556" s="166"/>
      <c r="P556" s="166"/>
      <c r="Q556" s="166"/>
      <c r="R556" s="166"/>
      <c r="S556" s="166"/>
      <c r="T556" s="166"/>
    </row>
    <row r="557" spans="1:20" ht="15.75" x14ac:dyDescent="0.25">
      <c r="A557" s="166"/>
      <c r="B557" s="166"/>
      <c r="C557" s="166"/>
      <c r="D557" s="166"/>
      <c r="E557" s="166"/>
      <c r="F557" s="166"/>
      <c r="G557" s="166"/>
      <c r="H557" s="166"/>
      <c r="I557" s="166"/>
      <c r="J557" s="166"/>
      <c r="K557" s="166"/>
      <c r="L557" s="166"/>
      <c r="M557" s="166"/>
      <c r="N557" s="166"/>
      <c r="O557" s="166"/>
      <c r="P557" s="166"/>
      <c r="Q557" s="166"/>
      <c r="R557" s="166"/>
      <c r="S557" s="166"/>
      <c r="T557" s="166"/>
    </row>
    <row r="558" spans="1:20" ht="15.75" x14ac:dyDescent="0.25">
      <c r="A558" s="166"/>
      <c r="B558" s="166"/>
      <c r="C558" s="166"/>
      <c r="D558" s="166"/>
      <c r="E558" s="166"/>
      <c r="F558" s="166"/>
      <c r="G558" s="166"/>
      <c r="H558" s="166"/>
      <c r="I558" s="166"/>
      <c r="J558" s="166"/>
      <c r="K558" s="166"/>
      <c r="L558" s="166"/>
      <c r="M558" s="166"/>
      <c r="N558" s="166"/>
      <c r="O558" s="166"/>
      <c r="P558" s="166"/>
      <c r="Q558" s="166"/>
      <c r="R558" s="166"/>
      <c r="S558" s="166"/>
      <c r="T558" s="166"/>
    </row>
    <row r="559" spans="1:20" ht="15.75" x14ac:dyDescent="0.25">
      <c r="A559" s="166"/>
      <c r="B559" s="166"/>
      <c r="C559" s="166"/>
      <c r="D559" s="166"/>
      <c r="E559" s="166"/>
      <c r="F559" s="166"/>
      <c r="G559" s="166"/>
      <c r="H559" s="166"/>
      <c r="I559" s="166"/>
      <c r="J559" s="166"/>
      <c r="K559" s="166"/>
      <c r="L559" s="166"/>
      <c r="M559" s="166"/>
      <c r="N559" s="166"/>
      <c r="O559" s="166"/>
      <c r="P559" s="166"/>
      <c r="Q559" s="166"/>
      <c r="R559" s="166"/>
      <c r="S559" s="166"/>
      <c r="T559" s="166"/>
    </row>
    <row r="560" spans="1:20" ht="15.75" x14ac:dyDescent="0.25">
      <c r="A560" s="166"/>
      <c r="B560" s="166"/>
      <c r="C560" s="166"/>
      <c r="D560" s="166"/>
      <c r="E560" s="166"/>
      <c r="F560" s="166"/>
      <c r="G560" s="166"/>
      <c r="H560" s="166"/>
      <c r="I560" s="166"/>
      <c r="J560" s="166"/>
      <c r="K560" s="166"/>
      <c r="L560" s="166"/>
      <c r="M560" s="166"/>
      <c r="N560" s="166"/>
      <c r="O560" s="166"/>
      <c r="P560" s="166"/>
      <c r="Q560" s="166"/>
      <c r="R560" s="166"/>
      <c r="S560" s="166"/>
      <c r="T560" s="166"/>
    </row>
    <row r="561" spans="1:20" ht="15.75" x14ac:dyDescent="0.25">
      <c r="A561" s="166"/>
      <c r="B561" s="166"/>
      <c r="C561" s="166"/>
      <c r="D561" s="166"/>
      <c r="E561" s="166"/>
      <c r="F561" s="166"/>
      <c r="G561" s="166"/>
      <c r="H561" s="166"/>
      <c r="I561" s="166"/>
      <c r="J561" s="166"/>
      <c r="K561" s="166"/>
      <c r="L561" s="166"/>
      <c r="M561" s="166"/>
      <c r="N561" s="166"/>
      <c r="O561" s="166"/>
      <c r="P561" s="166"/>
      <c r="Q561" s="166"/>
      <c r="R561" s="166"/>
      <c r="S561" s="166"/>
      <c r="T561" s="166"/>
    </row>
    <row r="562" spans="1:20" ht="15.75" x14ac:dyDescent="0.25">
      <c r="A562" s="166"/>
      <c r="B562" s="166"/>
      <c r="C562" s="166"/>
      <c r="D562" s="166"/>
      <c r="E562" s="166"/>
      <c r="F562" s="166"/>
      <c r="G562" s="166"/>
      <c r="H562" s="166"/>
      <c r="I562" s="166"/>
      <c r="J562" s="166"/>
      <c r="K562" s="166"/>
      <c r="L562" s="166"/>
      <c r="M562" s="166"/>
      <c r="N562" s="166"/>
      <c r="O562" s="166"/>
      <c r="P562" s="166"/>
      <c r="Q562" s="166"/>
      <c r="R562" s="166"/>
      <c r="S562" s="166"/>
      <c r="T562" s="166"/>
    </row>
    <row r="563" spans="1:20" ht="15.75" x14ac:dyDescent="0.25">
      <c r="A563" s="166"/>
      <c r="B563" s="166"/>
      <c r="C563" s="166"/>
      <c r="D563" s="166"/>
      <c r="E563" s="166"/>
      <c r="F563" s="166"/>
      <c r="G563" s="166"/>
      <c r="H563" s="166"/>
      <c r="I563" s="166"/>
      <c r="J563" s="166"/>
      <c r="K563" s="166"/>
      <c r="L563" s="166"/>
      <c r="M563" s="166"/>
      <c r="N563" s="166"/>
      <c r="O563" s="166"/>
      <c r="P563" s="166"/>
      <c r="Q563" s="166"/>
      <c r="R563" s="166"/>
      <c r="S563" s="166"/>
      <c r="T563" s="166"/>
    </row>
    <row r="564" spans="1:20" ht="15.75" x14ac:dyDescent="0.25">
      <c r="A564" s="166"/>
      <c r="B564" s="166"/>
      <c r="C564" s="166"/>
      <c r="D564" s="166"/>
      <c r="E564" s="166"/>
      <c r="F564" s="166"/>
      <c r="G564" s="166"/>
      <c r="H564" s="166"/>
      <c r="I564" s="166"/>
      <c r="J564" s="166"/>
      <c r="K564" s="166"/>
      <c r="L564" s="166"/>
      <c r="M564" s="166"/>
      <c r="N564" s="166"/>
      <c r="O564" s="166"/>
      <c r="P564" s="166"/>
      <c r="Q564" s="166"/>
      <c r="R564" s="166"/>
      <c r="S564" s="166"/>
      <c r="T564" s="166"/>
    </row>
    <row r="565" spans="1:20" ht="15.75" x14ac:dyDescent="0.25">
      <c r="A565" s="166"/>
      <c r="B565" s="166"/>
      <c r="C565" s="166"/>
      <c r="D565" s="166"/>
      <c r="E565" s="166"/>
      <c r="F565" s="166"/>
      <c r="G565" s="166"/>
      <c r="H565" s="166"/>
      <c r="I565" s="166"/>
      <c r="J565" s="166"/>
      <c r="K565" s="166"/>
      <c r="L565" s="166"/>
      <c r="M565" s="166"/>
      <c r="N565" s="166"/>
      <c r="O565" s="166"/>
      <c r="P565" s="166"/>
      <c r="Q565" s="166"/>
      <c r="R565" s="166"/>
      <c r="S565" s="166"/>
      <c r="T565" s="166"/>
    </row>
    <row r="566" spans="1:20" ht="15.75" x14ac:dyDescent="0.25">
      <c r="A566" s="166"/>
      <c r="B566" s="166"/>
      <c r="C566" s="166"/>
      <c r="D566" s="166"/>
      <c r="E566" s="166"/>
      <c r="F566" s="166"/>
      <c r="G566" s="166"/>
      <c r="H566" s="166"/>
      <c r="I566" s="166"/>
      <c r="J566" s="166"/>
      <c r="K566" s="166"/>
      <c r="L566" s="166"/>
      <c r="M566" s="166"/>
      <c r="N566" s="166"/>
      <c r="O566" s="166"/>
      <c r="P566" s="166"/>
      <c r="Q566" s="166"/>
      <c r="R566" s="166"/>
      <c r="S566" s="166"/>
      <c r="T566" s="166"/>
    </row>
    <row r="567" spans="1:20" ht="15.75" x14ac:dyDescent="0.25">
      <c r="A567" s="166"/>
      <c r="B567" s="166"/>
      <c r="C567" s="166"/>
      <c r="D567" s="166"/>
      <c r="E567" s="166"/>
      <c r="F567" s="166"/>
      <c r="G567" s="166"/>
      <c r="H567" s="166"/>
      <c r="I567" s="166"/>
      <c r="J567" s="166"/>
      <c r="K567" s="166"/>
      <c r="L567" s="166"/>
      <c r="M567" s="166"/>
      <c r="N567" s="166"/>
      <c r="O567" s="166"/>
      <c r="P567" s="166"/>
      <c r="Q567" s="166"/>
      <c r="R567" s="166"/>
      <c r="S567" s="166"/>
      <c r="T567" s="166"/>
    </row>
    <row r="568" spans="1:20" ht="15.75" x14ac:dyDescent="0.25">
      <c r="A568" s="166"/>
      <c r="B568" s="166"/>
      <c r="C568" s="166"/>
      <c r="D568" s="166"/>
      <c r="E568" s="166"/>
      <c r="F568" s="166"/>
      <c r="G568" s="166"/>
      <c r="H568" s="166"/>
      <c r="I568" s="166"/>
      <c r="J568" s="166"/>
      <c r="K568" s="166"/>
      <c r="L568" s="166"/>
      <c r="M568" s="166"/>
      <c r="N568" s="166"/>
      <c r="O568" s="166"/>
      <c r="P568" s="166"/>
      <c r="Q568" s="166"/>
      <c r="R568" s="166"/>
      <c r="S568" s="166"/>
      <c r="T568" s="166"/>
    </row>
    <row r="569" spans="1:20" ht="15.75" x14ac:dyDescent="0.25">
      <c r="A569" s="166"/>
      <c r="B569" s="166"/>
      <c r="C569" s="166"/>
      <c r="D569" s="166"/>
      <c r="E569" s="166"/>
      <c r="F569" s="166"/>
      <c r="G569" s="166"/>
      <c r="H569" s="166"/>
      <c r="I569" s="166"/>
      <c r="J569" s="166"/>
      <c r="K569" s="166"/>
      <c r="L569" s="166"/>
      <c r="M569" s="166"/>
      <c r="N569" s="166"/>
      <c r="O569" s="166"/>
      <c r="P569" s="166"/>
      <c r="Q569" s="166"/>
      <c r="R569" s="166"/>
      <c r="S569" s="166"/>
      <c r="T569" s="166"/>
    </row>
    <row r="570" spans="1:20" ht="15.75" x14ac:dyDescent="0.25">
      <c r="A570" s="166"/>
      <c r="B570" s="166"/>
      <c r="C570" s="166"/>
      <c r="D570" s="166"/>
      <c r="E570" s="166"/>
      <c r="F570" s="166"/>
      <c r="G570" s="166"/>
      <c r="H570" s="166"/>
      <c r="I570" s="166"/>
      <c r="J570" s="166"/>
      <c r="K570" s="166"/>
      <c r="L570" s="166"/>
      <c r="M570" s="166"/>
      <c r="N570" s="166"/>
      <c r="O570" s="166"/>
      <c r="P570" s="166"/>
      <c r="Q570" s="166"/>
      <c r="R570" s="166"/>
      <c r="S570" s="166"/>
      <c r="T570" s="166"/>
    </row>
    <row r="571" spans="1:20" ht="15.75" x14ac:dyDescent="0.25">
      <c r="A571" s="166"/>
      <c r="B571" s="166"/>
      <c r="C571" s="166"/>
      <c r="D571" s="166"/>
      <c r="E571" s="166"/>
      <c r="F571" s="166"/>
      <c r="G571" s="166"/>
      <c r="H571" s="166"/>
      <c r="I571" s="166"/>
      <c r="J571" s="166"/>
      <c r="K571" s="166"/>
      <c r="L571" s="166"/>
      <c r="M571" s="166"/>
      <c r="N571" s="166"/>
      <c r="O571" s="166"/>
      <c r="P571" s="166"/>
      <c r="Q571" s="166"/>
      <c r="R571" s="166"/>
      <c r="S571" s="166"/>
      <c r="T571" s="166"/>
    </row>
    <row r="572" spans="1:20" ht="15.75" x14ac:dyDescent="0.25">
      <c r="A572" s="166"/>
      <c r="B572" s="166"/>
      <c r="C572" s="166"/>
      <c r="D572" s="166"/>
      <c r="E572" s="166"/>
      <c r="F572" s="166"/>
      <c r="G572" s="166"/>
      <c r="H572" s="166"/>
      <c r="I572" s="166"/>
      <c r="J572" s="166"/>
      <c r="K572" s="166"/>
      <c r="L572" s="166"/>
      <c r="M572" s="166"/>
      <c r="N572" s="166"/>
      <c r="O572" s="166"/>
      <c r="P572" s="166"/>
      <c r="Q572" s="166"/>
      <c r="R572" s="166"/>
      <c r="S572" s="166"/>
      <c r="T572" s="166"/>
    </row>
    <row r="573" spans="1:20" ht="15.75" x14ac:dyDescent="0.25">
      <c r="A573" s="166"/>
      <c r="B573" s="166"/>
      <c r="C573" s="166"/>
      <c r="D573" s="166"/>
      <c r="E573" s="166"/>
      <c r="F573" s="166"/>
      <c r="G573" s="166"/>
      <c r="H573" s="166"/>
      <c r="I573" s="166"/>
      <c r="J573" s="166"/>
      <c r="K573" s="166"/>
      <c r="L573" s="166"/>
      <c r="M573" s="166"/>
      <c r="N573" s="166"/>
      <c r="O573" s="166"/>
      <c r="P573" s="166"/>
      <c r="Q573" s="166"/>
      <c r="R573" s="166"/>
      <c r="S573" s="166"/>
      <c r="T573" s="166"/>
    </row>
    <row r="574" spans="1:20" ht="15.75" x14ac:dyDescent="0.25">
      <c r="A574" s="166"/>
      <c r="B574" s="166"/>
      <c r="C574" s="166"/>
      <c r="D574" s="166"/>
      <c r="E574" s="166"/>
      <c r="F574" s="166"/>
      <c r="G574" s="166"/>
      <c r="H574" s="166"/>
      <c r="I574" s="166"/>
      <c r="J574" s="166"/>
      <c r="K574" s="166"/>
      <c r="L574" s="166"/>
      <c r="M574" s="166"/>
      <c r="N574" s="166"/>
      <c r="O574" s="166"/>
      <c r="P574" s="166"/>
      <c r="Q574" s="166"/>
      <c r="R574" s="166"/>
      <c r="S574" s="166"/>
      <c r="T574" s="166"/>
    </row>
    <row r="575" spans="1:20" ht="15.75" x14ac:dyDescent="0.25">
      <c r="A575" s="166"/>
      <c r="B575" s="166"/>
      <c r="C575" s="166"/>
      <c r="D575" s="166"/>
      <c r="E575" s="166"/>
      <c r="F575" s="166"/>
      <c r="G575" s="166"/>
      <c r="H575" s="166"/>
      <c r="I575" s="166"/>
      <c r="J575" s="166"/>
      <c r="K575" s="166"/>
      <c r="L575" s="166"/>
      <c r="M575" s="166"/>
      <c r="N575" s="166"/>
      <c r="O575" s="166"/>
      <c r="P575" s="166"/>
      <c r="Q575" s="166"/>
      <c r="R575" s="166"/>
      <c r="S575" s="166"/>
      <c r="T575" s="166"/>
    </row>
    <row r="576" spans="1:20" ht="15.75" x14ac:dyDescent="0.25">
      <c r="A576" s="166"/>
      <c r="B576" s="166"/>
      <c r="C576" s="166"/>
      <c r="D576" s="166"/>
      <c r="E576" s="166"/>
      <c r="F576" s="166"/>
      <c r="G576" s="166"/>
      <c r="H576" s="166"/>
      <c r="I576" s="166"/>
      <c r="J576" s="166"/>
      <c r="K576" s="166"/>
      <c r="L576" s="166"/>
      <c r="M576" s="166"/>
      <c r="N576" s="166"/>
      <c r="O576" s="166"/>
      <c r="P576" s="166"/>
      <c r="Q576" s="166"/>
      <c r="R576" s="166"/>
      <c r="S576" s="166"/>
      <c r="T576" s="166"/>
    </row>
    <row r="577" spans="1:20" ht="15.75" x14ac:dyDescent="0.25">
      <c r="A577" s="166"/>
      <c r="B577" s="166"/>
      <c r="C577" s="166"/>
      <c r="D577" s="166"/>
      <c r="E577" s="166"/>
      <c r="F577" s="166"/>
      <c r="G577" s="166"/>
      <c r="H577" s="166"/>
      <c r="I577" s="166"/>
      <c r="J577" s="166"/>
      <c r="K577" s="166"/>
      <c r="L577" s="166"/>
      <c r="M577" s="166"/>
      <c r="N577" s="166"/>
      <c r="O577" s="166"/>
      <c r="P577" s="166"/>
      <c r="Q577" s="166"/>
      <c r="R577" s="166"/>
      <c r="S577" s="166"/>
      <c r="T577" s="166"/>
    </row>
    <row r="578" spans="1:20" ht="15.75" x14ac:dyDescent="0.25">
      <c r="A578" s="166"/>
      <c r="B578" s="166"/>
      <c r="C578" s="166"/>
      <c r="D578" s="166"/>
      <c r="E578" s="166"/>
      <c r="F578" s="166"/>
      <c r="G578" s="166"/>
      <c r="H578" s="166"/>
      <c r="I578" s="166"/>
      <c r="J578" s="166"/>
      <c r="K578" s="166"/>
      <c r="L578" s="166"/>
      <c r="M578" s="166"/>
      <c r="N578" s="166"/>
      <c r="O578" s="166"/>
      <c r="P578" s="166"/>
      <c r="Q578" s="166"/>
      <c r="R578" s="166"/>
      <c r="S578" s="166"/>
      <c r="T578" s="166"/>
    </row>
    <row r="579" spans="1:20" ht="15.75" x14ac:dyDescent="0.25">
      <c r="A579" s="166"/>
      <c r="B579" s="166"/>
      <c r="C579" s="166"/>
      <c r="D579" s="166"/>
      <c r="E579" s="166"/>
      <c r="F579" s="166"/>
      <c r="G579" s="166"/>
      <c r="H579" s="166"/>
      <c r="I579" s="166"/>
      <c r="J579" s="166"/>
      <c r="K579" s="166"/>
      <c r="L579" s="166"/>
      <c r="M579" s="166"/>
      <c r="N579" s="166"/>
      <c r="O579" s="166"/>
      <c r="P579" s="166"/>
      <c r="Q579" s="166"/>
      <c r="R579" s="166"/>
      <c r="S579" s="166"/>
      <c r="T579" s="166"/>
    </row>
    <row r="580" spans="1:20" ht="15.75" x14ac:dyDescent="0.25">
      <c r="A580" s="166"/>
      <c r="B580" s="166"/>
      <c r="C580" s="166"/>
      <c r="D580" s="166"/>
      <c r="E580" s="166"/>
      <c r="F580" s="166"/>
      <c r="G580" s="166"/>
      <c r="H580" s="166"/>
      <c r="I580" s="166"/>
      <c r="J580" s="166"/>
      <c r="K580" s="166"/>
      <c r="L580" s="166"/>
      <c r="M580" s="166"/>
      <c r="N580" s="166"/>
      <c r="O580" s="166"/>
      <c r="P580" s="166"/>
      <c r="Q580" s="166"/>
      <c r="R580" s="166"/>
      <c r="S580" s="166"/>
      <c r="T580" s="166"/>
    </row>
    <row r="581" spans="1:20" ht="15.75" x14ac:dyDescent="0.25">
      <c r="A581" s="166"/>
      <c r="B581" s="166"/>
      <c r="C581" s="166"/>
      <c r="D581" s="166"/>
      <c r="E581" s="166"/>
      <c r="F581" s="166"/>
      <c r="G581" s="166"/>
      <c r="H581" s="166"/>
      <c r="I581" s="166"/>
      <c r="J581" s="166"/>
      <c r="K581" s="166"/>
      <c r="L581" s="166"/>
      <c r="M581" s="166"/>
      <c r="N581" s="166"/>
      <c r="O581" s="166"/>
      <c r="P581" s="166"/>
      <c r="Q581" s="166"/>
      <c r="R581" s="166"/>
      <c r="S581" s="166"/>
      <c r="T581" s="166"/>
    </row>
    <row r="582" spans="1:20" ht="15.75" x14ac:dyDescent="0.25">
      <c r="A582" s="166"/>
      <c r="B582" s="166"/>
      <c r="C582" s="166"/>
      <c r="D582" s="166"/>
      <c r="E582" s="166"/>
      <c r="F582" s="166"/>
      <c r="G582" s="166"/>
      <c r="H582" s="166"/>
      <c r="I582" s="166"/>
      <c r="J582" s="166"/>
      <c r="K582" s="166"/>
      <c r="L582" s="166"/>
      <c r="M582" s="166"/>
      <c r="N582" s="166"/>
      <c r="O582" s="166"/>
      <c r="P582" s="166"/>
      <c r="Q582" s="166"/>
      <c r="R582" s="166"/>
      <c r="S582" s="166"/>
      <c r="T582" s="166"/>
    </row>
    <row r="583" spans="1:20" ht="15.75" x14ac:dyDescent="0.25">
      <c r="A583" s="166"/>
      <c r="B583" s="166"/>
      <c r="C583" s="166"/>
      <c r="D583" s="166"/>
      <c r="E583" s="166"/>
      <c r="F583" s="166"/>
      <c r="G583" s="166"/>
      <c r="H583" s="166"/>
      <c r="I583" s="166"/>
      <c r="J583" s="166"/>
      <c r="K583" s="166"/>
      <c r="L583" s="166"/>
      <c r="M583" s="166"/>
      <c r="N583" s="166"/>
      <c r="O583" s="166"/>
      <c r="P583" s="166"/>
      <c r="Q583" s="166"/>
      <c r="R583" s="166"/>
      <c r="S583" s="166"/>
      <c r="T583" s="166"/>
    </row>
    <row r="584" spans="1:20" ht="15.75" x14ac:dyDescent="0.25">
      <c r="A584" s="166"/>
      <c r="B584" s="166"/>
      <c r="C584" s="166"/>
      <c r="D584" s="166"/>
      <c r="E584" s="166"/>
      <c r="F584" s="166"/>
      <c r="G584" s="166"/>
      <c r="H584" s="166"/>
      <c r="I584" s="166"/>
      <c r="J584" s="166"/>
      <c r="K584" s="166"/>
      <c r="L584" s="166"/>
      <c r="M584" s="166"/>
      <c r="N584" s="166"/>
      <c r="O584" s="166"/>
      <c r="P584" s="166"/>
      <c r="Q584" s="166"/>
      <c r="R584" s="166"/>
      <c r="S584" s="166"/>
      <c r="T584" s="166"/>
    </row>
    <row r="585" spans="1:20" ht="15.75" x14ac:dyDescent="0.25">
      <c r="A585" s="166"/>
      <c r="B585" s="166"/>
      <c r="C585" s="166"/>
      <c r="D585" s="166"/>
      <c r="E585" s="166"/>
      <c r="F585" s="166"/>
      <c r="G585" s="166"/>
      <c r="H585" s="166"/>
      <c r="I585" s="166"/>
      <c r="J585" s="166"/>
      <c r="K585" s="166"/>
      <c r="L585" s="166"/>
      <c r="M585" s="166"/>
      <c r="N585" s="166"/>
      <c r="O585" s="166"/>
      <c r="P585" s="166"/>
      <c r="Q585" s="166"/>
      <c r="R585" s="166"/>
      <c r="S585" s="166"/>
      <c r="T585" s="166"/>
    </row>
    <row r="586" spans="1:20" ht="15.75" x14ac:dyDescent="0.25">
      <c r="A586" s="166"/>
      <c r="B586" s="166"/>
      <c r="C586" s="166"/>
      <c r="D586" s="166"/>
      <c r="E586" s="166"/>
      <c r="F586" s="166"/>
      <c r="G586" s="166"/>
      <c r="H586" s="166"/>
      <c r="I586" s="166"/>
      <c r="J586" s="166"/>
      <c r="K586" s="166"/>
      <c r="L586" s="166"/>
      <c r="M586" s="166"/>
      <c r="N586" s="166"/>
      <c r="O586" s="166"/>
      <c r="P586" s="166"/>
      <c r="Q586" s="166"/>
      <c r="R586" s="166"/>
      <c r="S586" s="166"/>
      <c r="T586" s="166"/>
    </row>
    <row r="587" spans="1:20" ht="15.75" x14ac:dyDescent="0.25">
      <c r="A587" s="166"/>
      <c r="B587" s="166"/>
      <c r="C587" s="166"/>
      <c r="D587" s="166"/>
      <c r="E587" s="166"/>
      <c r="F587" s="166"/>
      <c r="G587" s="166"/>
      <c r="H587" s="166"/>
      <c r="I587" s="166"/>
      <c r="J587" s="166"/>
      <c r="K587" s="166"/>
      <c r="L587" s="166"/>
      <c r="M587" s="166"/>
      <c r="N587" s="166"/>
      <c r="O587" s="166"/>
      <c r="P587" s="166"/>
      <c r="Q587" s="166"/>
      <c r="R587" s="166"/>
      <c r="S587" s="166"/>
      <c r="T587" s="166"/>
    </row>
    <row r="588" spans="1:20" ht="15.75" x14ac:dyDescent="0.25">
      <c r="A588" s="166"/>
      <c r="B588" s="166"/>
      <c r="C588" s="166"/>
      <c r="D588" s="166"/>
      <c r="E588" s="166"/>
      <c r="F588" s="166"/>
      <c r="G588" s="166"/>
      <c r="H588" s="166"/>
      <c r="I588" s="166"/>
      <c r="J588" s="166"/>
      <c r="K588" s="166"/>
      <c r="L588" s="166"/>
      <c r="M588" s="166"/>
      <c r="N588" s="166"/>
      <c r="O588" s="166"/>
      <c r="P588" s="166"/>
      <c r="Q588" s="166"/>
      <c r="R588" s="166"/>
      <c r="S588" s="166"/>
      <c r="T588" s="166"/>
    </row>
    <row r="589" spans="1:20" ht="15.75" x14ac:dyDescent="0.25">
      <c r="A589" s="166"/>
      <c r="B589" s="166"/>
      <c r="C589" s="166"/>
      <c r="D589" s="166"/>
      <c r="E589" s="166"/>
      <c r="F589" s="166"/>
      <c r="G589" s="166"/>
      <c r="H589" s="166"/>
      <c r="I589" s="166"/>
      <c r="J589" s="166"/>
      <c r="K589" s="166"/>
      <c r="L589" s="166"/>
      <c r="M589" s="166"/>
      <c r="N589" s="166"/>
      <c r="O589" s="166"/>
      <c r="P589" s="166"/>
      <c r="Q589" s="166"/>
      <c r="R589" s="166"/>
      <c r="S589" s="166"/>
      <c r="T589" s="166"/>
    </row>
    <row r="590" spans="1:20" ht="15.75" x14ac:dyDescent="0.25">
      <c r="A590" s="166"/>
      <c r="B590" s="166"/>
      <c r="C590" s="166"/>
      <c r="D590" s="166"/>
      <c r="E590" s="166"/>
      <c r="F590" s="166"/>
      <c r="G590" s="166"/>
      <c r="H590" s="166"/>
      <c r="I590" s="166"/>
      <c r="J590" s="166"/>
      <c r="K590" s="166"/>
      <c r="L590" s="166"/>
      <c r="M590" s="166"/>
      <c r="N590" s="166"/>
      <c r="O590" s="166"/>
      <c r="P590" s="166"/>
      <c r="Q590" s="166"/>
      <c r="R590" s="166"/>
      <c r="S590" s="166"/>
      <c r="T590" s="166"/>
    </row>
    <row r="591" spans="1:20" ht="15.75" x14ac:dyDescent="0.25">
      <c r="A591" s="166"/>
      <c r="B591" s="166"/>
      <c r="C591" s="166"/>
      <c r="D591" s="166"/>
      <c r="E591" s="166"/>
      <c r="F591" s="166"/>
      <c r="G591" s="166"/>
      <c r="H591" s="166"/>
      <c r="I591" s="166"/>
      <c r="J591" s="166"/>
      <c r="K591" s="166"/>
      <c r="L591" s="166"/>
      <c r="M591" s="166"/>
      <c r="N591" s="166"/>
      <c r="O591" s="166"/>
      <c r="P591" s="166"/>
      <c r="Q591" s="166"/>
      <c r="R591" s="166"/>
      <c r="S591" s="166"/>
      <c r="T591" s="166"/>
    </row>
    <row r="592" spans="1:20" ht="15.75" x14ac:dyDescent="0.25">
      <c r="A592" s="166"/>
      <c r="B592" s="166"/>
      <c r="C592" s="166"/>
      <c r="D592" s="166"/>
      <c r="E592" s="166"/>
      <c r="F592" s="166"/>
      <c r="G592" s="166"/>
      <c r="H592" s="166"/>
      <c r="I592" s="166"/>
      <c r="J592" s="166"/>
      <c r="K592" s="166"/>
      <c r="L592" s="166"/>
      <c r="M592" s="166"/>
      <c r="N592" s="166"/>
      <c r="O592" s="166"/>
      <c r="P592" s="166"/>
      <c r="Q592" s="166"/>
      <c r="R592" s="166"/>
      <c r="S592" s="166"/>
      <c r="T592" s="166"/>
    </row>
    <row r="593" spans="1:20" ht="15.75" x14ac:dyDescent="0.25">
      <c r="A593" s="166"/>
      <c r="B593" s="166"/>
      <c r="C593" s="166"/>
      <c r="D593" s="166"/>
      <c r="E593" s="166"/>
      <c r="F593" s="166"/>
      <c r="G593" s="166"/>
      <c r="H593" s="166"/>
      <c r="I593" s="166"/>
      <c r="J593" s="166"/>
      <c r="K593" s="166"/>
      <c r="L593" s="166"/>
      <c r="M593" s="166"/>
      <c r="N593" s="166"/>
      <c r="O593" s="166"/>
      <c r="P593" s="166"/>
      <c r="Q593" s="166"/>
      <c r="R593" s="166"/>
      <c r="S593" s="166"/>
      <c r="T593" s="166"/>
    </row>
    <row r="594" spans="1:20" ht="15.75" x14ac:dyDescent="0.25">
      <c r="A594" s="166"/>
      <c r="B594" s="166"/>
      <c r="C594" s="166"/>
      <c r="D594" s="166"/>
      <c r="E594" s="166"/>
      <c r="F594" s="166"/>
      <c r="G594" s="166"/>
      <c r="H594" s="166"/>
      <c r="I594" s="166"/>
      <c r="J594" s="166"/>
      <c r="K594" s="166"/>
      <c r="L594" s="166"/>
      <c r="M594" s="166"/>
      <c r="N594" s="166"/>
      <c r="O594" s="166"/>
      <c r="P594" s="166"/>
      <c r="Q594" s="166"/>
      <c r="R594" s="166"/>
      <c r="S594" s="166"/>
      <c r="T594" s="166"/>
    </row>
    <row r="595" spans="1:20" ht="15.75" x14ac:dyDescent="0.25">
      <c r="A595" s="166"/>
      <c r="B595" s="166"/>
      <c r="C595" s="166"/>
      <c r="D595" s="166"/>
      <c r="E595" s="166"/>
      <c r="F595" s="166"/>
      <c r="G595" s="166"/>
      <c r="H595" s="166"/>
      <c r="I595" s="166"/>
      <c r="J595" s="166"/>
      <c r="K595" s="166"/>
      <c r="L595" s="166"/>
      <c r="M595" s="166"/>
      <c r="N595" s="166"/>
      <c r="O595" s="166"/>
      <c r="P595" s="166"/>
      <c r="Q595" s="166"/>
      <c r="R595" s="166"/>
      <c r="S595" s="166"/>
      <c r="T595" s="166"/>
    </row>
    <row r="596" spans="1:20" ht="15.75" x14ac:dyDescent="0.25">
      <c r="A596" s="166"/>
      <c r="B596" s="166"/>
      <c r="C596" s="166"/>
      <c r="D596" s="166"/>
      <c r="E596" s="166"/>
      <c r="F596" s="166"/>
      <c r="G596" s="166"/>
      <c r="H596" s="166"/>
      <c r="I596" s="166"/>
      <c r="J596" s="166"/>
      <c r="K596" s="166"/>
      <c r="L596" s="166"/>
      <c r="M596" s="166"/>
      <c r="N596" s="166"/>
      <c r="O596" s="166"/>
      <c r="P596" s="166"/>
      <c r="Q596" s="166"/>
      <c r="R596" s="166"/>
      <c r="S596" s="166"/>
      <c r="T596" s="166"/>
    </row>
    <row r="597" spans="1:20" ht="15.75" x14ac:dyDescent="0.25">
      <c r="A597" s="166"/>
      <c r="B597" s="166"/>
      <c r="C597" s="166"/>
      <c r="D597" s="166"/>
      <c r="E597" s="166"/>
      <c r="F597" s="166"/>
      <c r="G597" s="166"/>
      <c r="H597" s="166"/>
      <c r="I597" s="166"/>
      <c r="J597" s="166"/>
      <c r="K597" s="166"/>
      <c r="L597" s="166"/>
      <c r="M597" s="166"/>
      <c r="N597" s="166"/>
      <c r="O597" s="166"/>
      <c r="P597" s="166"/>
      <c r="Q597" s="166"/>
      <c r="R597" s="166"/>
      <c r="S597" s="166"/>
      <c r="T597" s="166"/>
    </row>
    <row r="598" spans="1:20" ht="15.75" x14ac:dyDescent="0.25">
      <c r="A598" s="166"/>
      <c r="B598" s="166"/>
      <c r="C598" s="166"/>
      <c r="D598" s="166"/>
      <c r="E598" s="166"/>
      <c r="F598" s="166"/>
      <c r="G598" s="166"/>
      <c r="H598" s="166"/>
      <c r="I598" s="166"/>
      <c r="J598" s="166"/>
      <c r="K598" s="166"/>
      <c r="L598" s="166"/>
      <c r="M598" s="166"/>
      <c r="N598" s="166"/>
      <c r="O598" s="166"/>
      <c r="P598" s="166"/>
      <c r="Q598" s="166"/>
      <c r="R598" s="166"/>
      <c r="S598" s="166"/>
      <c r="T598" s="166"/>
    </row>
    <row r="599" spans="1:20" ht="15.75" x14ac:dyDescent="0.25">
      <c r="A599" s="166"/>
      <c r="B599" s="166"/>
      <c r="C599" s="166"/>
      <c r="D599" s="166"/>
      <c r="E599" s="166"/>
      <c r="F599" s="166"/>
      <c r="G599" s="166"/>
      <c r="H599" s="166"/>
      <c r="I599" s="166"/>
      <c r="J599" s="166"/>
      <c r="K599" s="166"/>
      <c r="L599" s="166"/>
      <c r="M599" s="166"/>
      <c r="N599" s="166"/>
      <c r="O599" s="166"/>
      <c r="P599" s="166"/>
      <c r="Q599" s="166"/>
      <c r="R599" s="166"/>
      <c r="S599" s="166"/>
      <c r="T599" s="166"/>
    </row>
    <row r="600" spans="1:20" ht="15.75" x14ac:dyDescent="0.25">
      <c r="A600" s="166"/>
      <c r="B600" s="166"/>
      <c r="C600" s="166"/>
      <c r="D600" s="166"/>
      <c r="E600" s="166"/>
      <c r="F600" s="166"/>
      <c r="G600" s="166"/>
      <c r="H600" s="166"/>
      <c r="I600" s="166"/>
      <c r="J600" s="166"/>
      <c r="K600" s="166"/>
      <c r="L600" s="166"/>
      <c r="M600" s="166"/>
      <c r="N600" s="166"/>
      <c r="O600" s="166"/>
      <c r="P600" s="166"/>
      <c r="Q600" s="166"/>
      <c r="R600" s="166"/>
      <c r="S600" s="166"/>
      <c r="T600" s="166"/>
    </row>
    <row r="601" spans="1:20" ht="15.75" x14ac:dyDescent="0.25">
      <c r="A601" s="166"/>
      <c r="B601" s="166"/>
      <c r="C601" s="166"/>
      <c r="D601" s="166"/>
      <c r="E601" s="166"/>
      <c r="F601" s="166"/>
      <c r="G601" s="166"/>
      <c r="H601" s="166"/>
      <c r="I601" s="166"/>
      <c r="J601" s="166"/>
      <c r="K601" s="166"/>
      <c r="L601" s="166"/>
      <c r="M601" s="166"/>
      <c r="N601" s="166"/>
      <c r="O601" s="166"/>
      <c r="P601" s="166"/>
      <c r="Q601" s="166"/>
      <c r="R601" s="166"/>
      <c r="S601" s="166"/>
      <c r="T601" s="166"/>
    </row>
    <row r="602" spans="1:20" ht="15.75" x14ac:dyDescent="0.25">
      <c r="A602" s="166"/>
      <c r="B602" s="166"/>
      <c r="C602" s="166"/>
      <c r="D602" s="166"/>
      <c r="E602" s="166"/>
      <c r="F602" s="166"/>
      <c r="G602" s="166"/>
      <c r="H602" s="166"/>
      <c r="I602" s="166"/>
      <c r="J602" s="166"/>
      <c r="K602" s="166"/>
      <c r="L602" s="166"/>
      <c r="M602" s="166"/>
      <c r="N602" s="166"/>
      <c r="O602" s="166"/>
      <c r="P602" s="166"/>
      <c r="Q602" s="166"/>
      <c r="R602" s="166"/>
      <c r="S602" s="166"/>
      <c r="T602" s="166"/>
    </row>
    <row r="603" spans="1:20" ht="15.75" x14ac:dyDescent="0.25">
      <c r="A603" s="166"/>
      <c r="B603" s="166"/>
      <c r="C603" s="166"/>
      <c r="D603" s="166"/>
      <c r="E603" s="166"/>
      <c r="F603" s="166"/>
      <c r="G603" s="166"/>
      <c r="H603" s="166"/>
      <c r="I603" s="166"/>
      <c r="J603" s="166"/>
      <c r="K603" s="166"/>
      <c r="L603" s="166"/>
      <c r="M603" s="166"/>
      <c r="N603" s="166"/>
      <c r="O603" s="166"/>
      <c r="P603" s="166"/>
      <c r="Q603" s="166"/>
      <c r="R603" s="166"/>
      <c r="S603" s="166"/>
      <c r="T603" s="166"/>
    </row>
    <row r="604" spans="1:20" ht="15.75" x14ac:dyDescent="0.25">
      <c r="A604" s="166"/>
      <c r="B604" s="166"/>
      <c r="C604" s="166"/>
      <c r="D604" s="166"/>
      <c r="E604" s="166"/>
      <c r="F604" s="166"/>
      <c r="G604" s="166"/>
      <c r="H604" s="166"/>
      <c r="I604" s="166"/>
      <c r="J604" s="166"/>
      <c r="K604" s="166"/>
      <c r="L604" s="166"/>
      <c r="M604" s="166"/>
      <c r="N604" s="166"/>
      <c r="O604" s="166"/>
      <c r="P604" s="166"/>
      <c r="Q604" s="166"/>
      <c r="R604" s="166"/>
      <c r="S604" s="166"/>
      <c r="T604" s="166"/>
    </row>
    <row r="605" spans="1:20" ht="15.75" x14ac:dyDescent="0.25">
      <c r="A605" s="166"/>
      <c r="B605" s="166"/>
      <c r="C605" s="166"/>
      <c r="D605" s="166"/>
      <c r="E605" s="166"/>
      <c r="F605" s="166"/>
      <c r="G605" s="166"/>
      <c r="H605" s="166"/>
      <c r="I605" s="166"/>
      <c r="J605" s="166"/>
      <c r="K605" s="166"/>
      <c r="L605" s="166"/>
      <c r="M605" s="166"/>
      <c r="N605" s="166"/>
      <c r="O605" s="166"/>
      <c r="P605" s="166"/>
      <c r="Q605" s="166"/>
      <c r="R605" s="166"/>
      <c r="S605" s="166"/>
      <c r="T605" s="166"/>
    </row>
    <row r="606" spans="1:20" ht="15.75" x14ac:dyDescent="0.25">
      <c r="A606" s="166"/>
      <c r="B606" s="166"/>
      <c r="C606" s="166"/>
      <c r="D606" s="166"/>
      <c r="E606" s="166"/>
      <c r="F606" s="166"/>
      <c r="G606" s="166"/>
      <c r="H606" s="166"/>
      <c r="I606" s="166"/>
      <c r="J606" s="166"/>
      <c r="K606" s="166"/>
      <c r="L606" s="166"/>
      <c r="M606" s="166"/>
      <c r="N606" s="166"/>
      <c r="O606" s="166"/>
      <c r="P606" s="166"/>
      <c r="Q606" s="166"/>
      <c r="R606" s="166"/>
      <c r="S606" s="166"/>
      <c r="T606" s="166"/>
    </row>
    <row r="607" spans="1:20" ht="15.75" x14ac:dyDescent="0.25">
      <c r="A607" s="166"/>
      <c r="B607" s="166"/>
      <c r="C607" s="166"/>
      <c r="D607" s="166"/>
      <c r="E607" s="166"/>
      <c r="F607" s="166"/>
      <c r="G607" s="166"/>
      <c r="H607" s="166"/>
      <c r="I607" s="166"/>
      <c r="J607" s="166"/>
      <c r="K607" s="166"/>
      <c r="L607" s="166"/>
      <c r="M607" s="166"/>
      <c r="N607" s="166"/>
      <c r="O607" s="166"/>
      <c r="P607" s="166"/>
      <c r="Q607" s="166"/>
      <c r="R607" s="166"/>
      <c r="S607" s="166"/>
      <c r="T607" s="166"/>
    </row>
    <row r="608" spans="1:20" ht="15.75" x14ac:dyDescent="0.25">
      <c r="A608" s="166"/>
      <c r="B608" s="166"/>
      <c r="C608" s="166"/>
      <c r="D608" s="166"/>
      <c r="E608" s="166"/>
      <c r="F608" s="166"/>
      <c r="G608" s="166"/>
      <c r="H608" s="166"/>
      <c r="I608" s="166"/>
      <c r="J608" s="166"/>
      <c r="K608" s="166"/>
      <c r="L608" s="166"/>
      <c r="M608" s="166"/>
      <c r="N608" s="166"/>
      <c r="O608" s="166"/>
      <c r="P608" s="166"/>
      <c r="Q608" s="166"/>
      <c r="R608" s="166"/>
      <c r="S608" s="166"/>
      <c r="T608" s="166"/>
    </row>
    <row r="609" spans="1:20" ht="15.75" x14ac:dyDescent="0.25">
      <c r="A609" s="166"/>
      <c r="B609" s="166"/>
      <c r="C609" s="166"/>
      <c r="D609" s="166"/>
      <c r="E609" s="166"/>
      <c r="F609" s="166"/>
      <c r="G609" s="166"/>
      <c r="H609" s="166"/>
      <c r="I609" s="166"/>
      <c r="J609" s="166"/>
      <c r="K609" s="166"/>
      <c r="L609" s="166"/>
      <c r="M609" s="166"/>
      <c r="N609" s="166"/>
      <c r="O609" s="166"/>
      <c r="P609" s="166"/>
      <c r="Q609" s="166"/>
      <c r="R609" s="166"/>
      <c r="S609" s="166"/>
      <c r="T609" s="166"/>
    </row>
    <row r="610" spans="1:20" ht="15.75" x14ac:dyDescent="0.25">
      <c r="A610" s="166"/>
      <c r="B610" s="166"/>
      <c r="C610" s="166"/>
      <c r="D610" s="166"/>
      <c r="E610" s="166"/>
      <c r="F610" s="166"/>
      <c r="G610" s="166"/>
      <c r="H610" s="166"/>
      <c r="I610" s="166"/>
      <c r="J610" s="166"/>
      <c r="K610" s="166"/>
      <c r="L610" s="166"/>
      <c r="M610" s="166"/>
      <c r="N610" s="166"/>
      <c r="O610" s="166"/>
      <c r="P610" s="166"/>
      <c r="Q610" s="166"/>
      <c r="R610" s="166"/>
      <c r="S610" s="166"/>
      <c r="T610" s="166"/>
    </row>
    <row r="611" spans="1:20" ht="15.75" x14ac:dyDescent="0.25">
      <c r="A611" s="166"/>
      <c r="B611" s="166"/>
      <c r="C611" s="166"/>
      <c r="D611" s="166"/>
      <c r="E611" s="166"/>
      <c r="F611" s="166"/>
      <c r="G611" s="166"/>
      <c r="H611" s="166"/>
      <c r="I611" s="166"/>
      <c r="J611" s="166"/>
      <c r="K611" s="166"/>
      <c r="L611" s="166"/>
      <c r="M611" s="166"/>
      <c r="N611" s="166"/>
      <c r="O611" s="166"/>
      <c r="P611" s="166"/>
      <c r="Q611" s="166"/>
      <c r="R611" s="166"/>
      <c r="S611" s="166"/>
      <c r="T611" s="166"/>
    </row>
    <row r="612" spans="1:20" ht="15.75" x14ac:dyDescent="0.25">
      <c r="A612" s="166"/>
      <c r="B612" s="166"/>
      <c r="C612" s="166"/>
      <c r="D612" s="166"/>
      <c r="E612" s="166"/>
      <c r="F612" s="166"/>
      <c r="G612" s="166"/>
      <c r="H612" s="166"/>
      <c r="I612" s="166"/>
      <c r="J612" s="166"/>
      <c r="K612" s="166"/>
      <c r="L612" s="166"/>
      <c r="M612" s="166"/>
      <c r="N612" s="166"/>
      <c r="O612" s="166"/>
      <c r="P612" s="166"/>
      <c r="Q612" s="166"/>
      <c r="R612" s="166"/>
      <c r="S612" s="166"/>
      <c r="T612" s="166"/>
    </row>
    <row r="613" spans="1:20" ht="15.75" x14ac:dyDescent="0.25">
      <c r="A613" s="166"/>
      <c r="B613" s="166"/>
      <c r="C613" s="166"/>
      <c r="D613" s="166"/>
      <c r="E613" s="166"/>
      <c r="F613" s="166"/>
      <c r="G613" s="166"/>
      <c r="H613" s="166"/>
      <c r="I613" s="166"/>
      <c r="J613" s="166"/>
      <c r="K613" s="166"/>
      <c r="L613" s="166"/>
      <c r="M613" s="166"/>
      <c r="N613" s="166"/>
      <c r="O613" s="166"/>
      <c r="P613" s="166"/>
      <c r="Q613" s="166"/>
      <c r="R613" s="166"/>
      <c r="S613" s="166"/>
      <c r="T613" s="166"/>
    </row>
    <row r="614" spans="1:20" ht="15.75" x14ac:dyDescent="0.25">
      <c r="A614" s="166"/>
      <c r="B614" s="166"/>
      <c r="C614" s="166"/>
      <c r="D614" s="166"/>
      <c r="E614" s="166"/>
      <c r="F614" s="166"/>
      <c r="G614" s="166"/>
      <c r="H614" s="166"/>
      <c r="I614" s="166"/>
      <c r="J614" s="166"/>
      <c r="K614" s="166"/>
      <c r="L614" s="166"/>
      <c r="M614" s="166"/>
      <c r="N614" s="166"/>
      <c r="O614" s="166"/>
      <c r="P614" s="166"/>
      <c r="Q614" s="166"/>
      <c r="R614" s="166"/>
      <c r="S614" s="166"/>
      <c r="T614" s="166"/>
    </row>
    <row r="615" spans="1:20" ht="15.75" x14ac:dyDescent="0.25">
      <c r="A615" s="166"/>
      <c r="B615" s="166"/>
      <c r="C615" s="166"/>
      <c r="D615" s="166"/>
      <c r="E615" s="166"/>
      <c r="F615" s="166"/>
      <c r="G615" s="166"/>
      <c r="H615" s="166"/>
      <c r="I615" s="166"/>
      <c r="J615" s="166"/>
      <c r="K615" s="166"/>
      <c r="L615" s="166"/>
      <c r="M615" s="166"/>
      <c r="N615" s="166"/>
      <c r="O615" s="166"/>
      <c r="P615" s="166"/>
      <c r="Q615" s="166"/>
      <c r="R615" s="166"/>
      <c r="S615" s="166"/>
      <c r="T615" s="166"/>
    </row>
    <row r="616" spans="1:20" ht="15.75" x14ac:dyDescent="0.25">
      <c r="A616" s="166"/>
      <c r="B616" s="166"/>
      <c r="C616" s="166"/>
      <c r="D616" s="166"/>
      <c r="E616" s="166"/>
      <c r="F616" s="166"/>
      <c r="G616" s="166"/>
      <c r="H616" s="166"/>
      <c r="I616" s="166"/>
      <c r="J616" s="166"/>
      <c r="K616" s="166"/>
      <c r="L616" s="166"/>
      <c r="M616" s="166"/>
      <c r="N616" s="166"/>
      <c r="O616" s="166"/>
      <c r="P616" s="166"/>
      <c r="Q616" s="166"/>
      <c r="R616" s="166"/>
      <c r="S616" s="166"/>
      <c r="T616" s="166"/>
    </row>
    <row r="617" spans="1:20" ht="15.75" x14ac:dyDescent="0.25">
      <c r="A617" s="166"/>
      <c r="B617" s="166"/>
      <c r="C617" s="166"/>
      <c r="D617" s="166"/>
      <c r="E617" s="166"/>
      <c r="F617" s="166"/>
      <c r="G617" s="166"/>
      <c r="H617" s="166"/>
      <c r="I617" s="166"/>
      <c r="J617" s="166"/>
      <c r="K617" s="166"/>
      <c r="L617" s="166"/>
      <c r="M617" s="166"/>
      <c r="N617" s="166"/>
      <c r="O617" s="166"/>
      <c r="P617" s="166"/>
      <c r="Q617" s="166"/>
      <c r="R617" s="166"/>
      <c r="S617" s="166"/>
      <c r="T617" s="166"/>
    </row>
    <row r="618" spans="1:20" ht="15.75" x14ac:dyDescent="0.25">
      <c r="A618" s="166"/>
      <c r="B618" s="166"/>
      <c r="C618" s="166"/>
      <c r="D618" s="166"/>
      <c r="E618" s="166"/>
      <c r="F618" s="166"/>
      <c r="G618" s="166"/>
      <c r="H618" s="166"/>
      <c r="I618" s="166"/>
      <c r="J618" s="166"/>
      <c r="K618" s="166"/>
      <c r="L618" s="166"/>
      <c r="M618" s="166"/>
      <c r="N618" s="166"/>
      <c r="O618" s="166"/>
      <c r="P618" s="166"/>
      <c r="Q618" s="166"/>
      <c r="R618" s="166"/>
      <c r="S618" s="166"/>
      <c r="T618" s="166"/>
    </row>
    <row r="619" spans="1:20" ht="15.75" x14ac:dyDescent="0.25">
      <c r="A619" s="166"/>
      <c r="B619" s="166"/>
      <c r="C619" s="166"/>
      <c r="D619" s="166"/>
      <c r="E619" s="166"/>
      <c r="F619" s="166"/>
      <c r="G619" s="166"/>
      <c r="H619" s="166"/>
      <c r="I619" s="166"/>
      <c r="J619" s="166"/>
      <c r="K619" s="166"/>
      <c r="L619" s="166"/>
      <c r="M619" s="166"/>
      <c r="N619" s="166"/>
      <c r="O619" s="166"/>
      <c r="P619" s="166"/>
      <c r="Q619" s="166"/>
      <c r="R619" s="166"/>
      <c r="S619" s="166"/>
      <c r="T619" s="166"/>
    </row>
    <row r="620" spans="1:20" ht="15.75" x14ac:dyDescent="0.25">
      <c r="A620" s="166"/>
      <c r="B620" s="166"/>
      <c r="C620" s="166"/>
      <c r="D620" s="166"/>
      <c r="E620" s="166"/>
      <c r="F620" s="166"/>
      <c r="G620" s="166"/>
      <c r="H620" s="166"/>
      <c r="I620" s="166"/>
      <c r="J620" s="166"/>
      <c r="K620" s="166"/>
      <c r="L620" s="166"/>
      <c r="M620" s="166"/>
      <c r="N620" s="166"/>
      <c r="O620" s="166"/>
      <c r="P620" s="166"/>
      <c r="Q620" s="166"/>
      <c r="R620" s="166"/>
      <c r="S620" s="166"/>
      <c r="T620" s="166"/>
    </row>
    <row r="621" spans="1:20" ht="15.75" x14ac:dyDescent="0.25">
      <c r="A621" s="166"/>
      <c r="B621" s="166"/>
      <c r="C621" s="166"/>
      <c r="D621" s="166"/>
      <c r="E621" s="166"/>
      <c r="F621" s="166"/>
      <c r="G621" s="166"/>
      <c r="H621" s="166"/>
      <c r="I621" s="166"/>
      <c r="J621" s="166"/>
      <c r="K621" s="166"/>
      <c r="L621" s="166"/>
      <c r="M621" s="166"/>
      <c r="N621" s="166"/>
      <c r="O621" s="166"/>
      <c r="P621" s="166"/>
      <c r="Q621" s="166"/>
      <c r="R621" s="166"/>
      <c r="S621" s="166"/>
      <c r="T621" s="166"/>
    </row>
    <row r="622" spans="1:20" ht="15.75" x14ac:dyDescent="0.25">
      <c r="A622" s="166"/>
      <c r="B622" s="166"/>
      <c r="C622" s="166"/>
      <c r="D622" s="166"/>
      <c r="E622" s="166"/>
      <c r="F622" s="166"/>
      <c r="G622" s="166"/>
      <c r="H622" s="166"/>
      <c r="I622" s="166"/>
      <c r="J622" s="166"/>
      <c r="K622" s="166"/>
      <c r="L622" s="166"/>
      <c r="M622" s="166"/>
      <c r="N622" s="166"/>
      <c r="O622" s="166"/>
      <c r="P622" s="166"/>
      <c r="Q622" s="166"/>
      <c r="R622" s="166"/>
      <c r="S622" s="166"/>
      <c r="T622" s="166"/>
    </row>
    <row r="623" spans="1:20" ht="15.75" x14ac:dyDescent="0.25">
      <c r="A623" s="166"/>
      <c r="B623" s="166"/>
      <c r="C623" s="166"/>
      <c r="D623" s="166"/>
      <c r="E623" s="166"/>
      <c r="F623" s="166"/>
      <c r="G623" s="166"/>
      <c r="H623" s="166"/>
      <c r="I623" s="166"/>
      <c r="J623" s="166"/>
      <c r="K623" s="166"/>
      <c r="L623" s="166"/>
      <c r="M623" s="166"/>
      <c r="N623" s="166"/>
      <c r="O623" s="166"/>
      <c r="P623" s="166"/>
      <c r="Q623" s="166"/>
      <c r="R623" s="166"/>
      <c r="S623" s="166"/>
      <c r="T623" s="166"/>
    </row>
    <row r="624" spans="1:20" ht="15.75" x14ac:dyDescent="0.25">
      <c r="A624" s="166"/>
      <c r="B624" s="166"/>
      <c r="C624" s="166"/>
      <c r="D624" s="166"/>
      <c r="E624" s="166"/>
      <c r="F624" s="166"/>
      <c r="G624" s="166"/>
      <c r="H624" s="166"/>
      <c r="I624" s="166"/>
      <c r="J624" s="166"/>
      <c r="K624" s="166"/>
      <c r="L624" s="166"/>
      <c r="M624" s="166"/>
      <c r="N624" s="166"/>
      <c r="O624" s="166"/>
      <c r="P624" s="166"/>
      <c r="Q624" s="166"/>
      <c r="R624" s="166"/>
      <c r="S624" s="166"/>
      <c r="T624" s="166"/>
    </row>
    <row r="625" spans="1:20" ht="15.75" x14ac:dyDescent="0.25">
      <c r="A625" s="166"/>
      <c r="B625" s="166"/>
      <c r="C625" s="166"/>
      <c r="D625" s="166"/>
      <c r="E625" s="166"/>
      <c r="F625" s="166"/>
      <c r="G625" s="166"/>
      <c r="H625" s="166"/>
      <c r="I625" s="166"/>
      <c r="J625" s="166"/>
      <c r="K625" s="166"/>
      <c r="L625" s="166"/>
      <c r="M625" s="166"/>
      <c r="N625" s="166"/>
      <c r="O625" s="166"/>
      <c r="P625" s="166"/>
      <c r="Q625" s="166"/>
      <c r="R625" s="166"/>
      <c r="S625" s="166"/>
      <c r="T625" s="166"/>
    </row>
    <row r="626" spans="1:20" ht="15.75" x14ac:dyDescent="0.25">
      <c r="A626" s="166"/>
      <c r="B626" s="166"/>
      <c r="C626" s="166"/>
      <c r="D626" s="166"/>
      <c r="E626" s="166"/>
      <c r="F626" s="166"/>
      <c r="G626" s="166"/>
      <c r="H626" s="166"/>
      <c r="I626" s="166"/>
      <c r="J626" s="166"/>
      <c r="K626" s="166"/>
      <c r="L626" s="166"/>
      <c r="M626" s="166"/>
      <c r="N626" s="166"/>
      <c r="O626" s="166"/>
      <c r="P626" s="166"/>
      <c r="Q626" s="166"/>
      <c r="R626" s="166"/>
      <c r="S626" s="166"/>
      <c r="T626" s="166"/>
    </row>
    <row r="627" spans="1:20" ht="15.75" x14ac:dyDescent="0.25">
      <c r="A627" s="166"/>
      <c r="B627" s="166"/>
      <c r="C627" s="166"/>
      <c r="D627" s="166"/>
      <c r="E627" s="166"/>
      <c r="F627" s="166"/>
      <c r="G627" s="166"/>
      <c r="H627" s="166"/>
      <c r="I627" s="166"/>
      <c r="J627" s="166"/>
      <c r="K627" s="166"/>
      <c r="L627" s="166"/>
      <c r="M627" s="166"/>
      <c r="N627" s="166"/>
      <c r="O627" s="166"/>
      <c r="P627" s="166"/>
      <c r="Q627" s="166"/>
      <c r="R627" s="166"/>
      <c r="S627" s="166"/>
      <c r="T627" s="166"/>
    </row>
    <row r="628" spans="1:20" ht="15.75" x14ac:dyDescent="0.25">
      <c r="A628" s="166"/>
      <c r="B628" s="166"/>
      <c r="C628" s="166"/>
      <c r="D628" s="166"/>
      <c r="E628" s="166"/>
      <c r="F628" s="166"/>
      <c r="G628" s="166"/>
      <c r="H628" s="166"/>
      <c r="I628" s="166"/>
      <c r="J628" s="166"/>
      <c r="K628" s="166"/>
      <c r="L628" s="166"/>
      <c r="M628" s="166"/>
      <c r="N628" s="166"/>
      <c r="O628" s="166"/>
      <c r="P628" s="166"/>
      <c r="Q628" s="166"/>
      <c r="R628" s="166"/>
      <c r="S628" s="166"/>
      <c r="T628" s="166"/>
    </row>
    <row r="629" spans="1:20" ht="15.75" x14ac:dyDescent="0.25">
      <c r="A629" s="166"/>
      <c r="B629" s="166"/>
      <c r="C629" s="166"/>
      <c r="D629" s="166"/>
      <c r="E629" s="166"/>
      <c r="F629" s="166"/>
      <c r="G629" s="166"/>
      <c r="H629" s="166"/>
      <c r="I629" s="166"/>
      <c r="J629" s="166"/>
      <c r="K629" s="166"/>
      <c r="L629" s="166"/>
      <c r="M629" s="166"/>
      <c r="N629" s="166"/>
      <c r="O629" s="166"/>
      <c r="P629" s="166"/>
      <c r="Q629" s="166"/>
      <c r="R629" s="166"/>
      <c r="S629" s="166"/>
      <c r="T629" s="166"/>
    </row>
    <row r="630" spans="1:20" ht="15.75" x14ac:dyDescent="0.25">
      <c r="A630" s="166"/>
      <c r="B630" s="166"/>
      <c r="C630" s="166"/>
      <c r="D630" s="166"/>
      <c r="E630" s="166"/>
      <c r="F630" s="166"/>
      <c r="G630" s="166"/>
      <c r="H630" s="166"/>
      <c r="I630" s="166"/>
      <c r="J630" s="166"/>
      <c r="K630" s="166"/>
      <c r="L630" s="166"/>
      <c r="M630" s="166"/>
      <c r="N630" s="166"/>
      <c r="O630" s="166"/>
      <c r="P630" s="166"/>
      <c r="Q630" s="166"/>
      <c r="R630" s="166"/>
      <c r="S630" s="166"/>
      <c r="T630" s="166"/>
    </row>
    <row r="631" spans="1:20" ht="15.75" x14ac:dyDescent="0.25">
      <c r="A631" s="166"/>
      <c r="B631" s="166"/>
      <c r="C631" s="166"/>
      <c r="D631" s="166"/>
      <c r="E631" s="166"/>
      <c r="F631" s="166"/>
      <c r="G631" s="166"/>
      <c r="H631" s="166"/>
      <c r="I631" s="166"/>
      <c r="J631" s="166"/>
      <c r="K631" s="166"/>
      <c r="L631" s="166"/>
      <c r="M631" s="166"/>
      <c r="N631" s="166"/>
      <c r="O631" s="166"/>
      <c r="P631" s="166"/>
      <c r="Q631" s="166"/>
      <c r="R631" s="166"/>
      <c r="S631" s="166"/>
      <c r="T631" s="166"/>
    </row>
    <row r="632" spans="1:20" ht="15.75" x14ac:dyDescent="0.25">
      <c r="A632" s="166"/>
      <c r="B632" s="166"/>
      <c r="C632" s="166"/>
      <c r="D632" s="166"/>
      <c r="E632" s="166"/>
      <c r="F632" s="166"/>
      <c r="G632" s="166"/>
      <c r="H632" s="166"/>
      <c r="I632" s="166"/>
      <c r="J632" s="166"/>
      <c r="K632" s="166"/>
      <c r="L632" s="166"/>
      <c r="M632" s="166"/>
      <c r="N632" s="166"/>
      <c r="O632" s="166"/>
      <c r="P632" s="166"/>
      <c r="Q632" s="166"/>
      <c r="R632" s="166"/>
      <c r="S632" s="166"/>
      <c r="T632" s="166"/>
    </row>
    <row r="633" spans="1:20" ht="15.75" x14ac:dyDescent="0.25">
      <c r="A633" s="166"/>
      <c r="B633" s="166"/>
      <c r="C633" s="166"/>
      <c r="D633" s="166"/>
      <c r="E633" s="166"/>
      <c r="F633" s="166"/>
      <c r="G633" s="166"/>
      <c r="H633" s="166"/>
      <c r="I633" s="166"/>
      <c r="J633" s="166"/>
      <c r="K633" s="166"/>
      <c r="L633" s="166"/>
      <c r="M633" s="166"/>
      <c r="N633" s="166"/>
      <c r="O633" s="166"/>
      <c r="P633" s="166"/>
      <c r="Q633" s="166"/>
      <c r="R633" s="166"/>
      <c r="S633" s="166"/>
      <c r="T633" s="166"/>
    </row>
    <row r="634" spans="1:20" ht="15.75" x14ac:dyDescent="0.25">
      <c r="A634" s="166"/>
      <c r="B634" s="166"/>
      <c r="C634" s="166"/>
      <c r="D634" s="166"/>
      <c r="E634" s="166"/>
      <c r="F634" s="166"/>
      <c r="G634" s="166"/>
      <c r="H634" s="166"/>
      <c r="I634" s="166"/>
      <c r="J634" s="166"/>
      <c r="K634" s="166"/>
      <c r="L634" s="166"/>
      <c r="M634" s="166"/>
      <c r="N634" s="166"/>
      <c r="O634" s="166"/>
      <c r="P634" s="166"/>
      <c r="Q634" s="166"/>
      <c r="R634" s="166"/>
      <c r="S634" s="166"/>
      <c r="T634" s="166"/>
    </row>
    <row r="635" spans="1:20" ht="15.75" x14ac:dyDescent="0.25">
      <c r="A635" s="166"/>
      <c r="B635" s="166"/>
      <c r="C635" s="166"/>
      <c r="D635" s="166"/>
      <c r="E635" s="166"/>
      <c r="F635" s="166"/>
      <c r="G635" s="166"/>
      <c r="H635" s="166"/>
      <c r="I635" s="166"/>
      <c r="J635" s="166"/>
      <c r="K635" s="166"/>
      <c r="L635" s="166"/>
      <c r="M635" s="166"/>
      <c r="N635" s="166"/>
      <c r="O635" s="166"/>
      <c r="P635" s="166"/>
      <c r="Q635" s="166"/>
      <c r="R635" s="166"/>
      <c r="S635" s="166"/>
      <c r="T635" s="166"/>
    </row>
    <row r="636" spans="1:20" ht="15.75" x14ac:dyDescent="0.25">
      <c r="A636" s="166"/>
      <c r="B636" s="166"/>
      <c r="C636" s="166"/>
      <c r="D636" s="166"/>
      <c r="E636" s="166"/>
      <c r="F636" s="166"/>
      <c r="G636" s="166"/>
      <c r="H636" s="166"/>
      <c r="I636" s="166"/>
      <c r="J636" s="166"/>
      <c r="K636" s="166"/>
      <c r="L636" s="166"/>
      <c r="M636" s="166"/>
      <c r="N636" s="166"/>
      <c r="O636" s="166"/>
      <c r="P636" s="166"/>
      <c r="Q636" s="166"/>
      <c r="R636" s="166"/>
      <c r="S636" s="166"/>
      <c r="T636" s="166"/>
    </row>
    <row r="637" spans="1:20" ht="15.75" x14ac:dyDescent="0.25">
      <c r="A637" s="166"/>
      <c r="B637" s="166"/>
      <c r="C637" s="166"/>
      <c r="D637" s="166"/>
      <c r="E637" s="166"/>
      <c r="F637" s="166"/>
      <c r="G637" s="166"/>
      <c r="H637" s="166"/>
      <c r="I637" s="166"/>
      <c r="J637" s="166"/>
      <c r="K637" s="166"/>
      <c r="L637" s="166"/>
      <c r="M637" s="166"/>
      <c r="N637" s="166"/>
      <c r="O637" s="166"/>
      <c r="P637" s="166"/>
      <c r="Q637" s="166"/>
      <c r="R637" s="166"/>
      <c r="S637" s="166"/>
      <c r="T637" s="166"/>
    </row>
    <row r="638" spans="1:20" ht="15.75" x14ac:dyDescent="0.25">
      <c r="A638" s="166"/>
      <c r="B638" s="166"/>
      <c r="C638" s="166"/>
      <c r="D638" s="166"/>
      <c r="E638" s="166"/>
      <c r="F638" s="166"/>
      <c r="G638" s="166"/>
      <c r="H638" s="166"/>
      <c r="I638" s="166"/>
      <c r="J638" s="166"/>
      <c r="K638" s="166"/>
      <c r="L638" s="166"/>
      <c r="M638" s="166"/>
      <c r="N638" s="166"/>
      <c r="O638" s="166"/>
      <c r="P638" s="166"/>
      <c r="Q638" s="166"/>
      <c r="R638" s="166"/>
      <c r="S638" s="166"/>
      <c r="T638" s="166"/>
    </row>
    <row r="639" spans="1:20" ht="15.75" x14ac:dyDescent="0.25">
      <c r="A639" s="166"/>
      <c r="B639" s="166"/>
      <c r="C639" s="166"/>
      <c r="D639" s="166"/>
      <c r="E639" s="166"/>
      <c r="F639" s="166"/>
      <c r="G639" s="166"/>
      <c r="H639" s="166"/>
      <c r="I639" s="166"/>
      <c r="J639" s="166"/>
      <c r="K639" s="166"/>
      <c r="L639" s="166"/>
      <c r="M639" s="166"/>
      <c r="N639" s="166"/>
      <c r="O639" s="166"/>
      <c r="P639" s="166"/>
      <c r="Q639" s="166"/>
      <c r="R639" s="166"/>
      <c r="S639" s="166"/>
      <c r="T639" s="166"/>
    </row>
    <row r="640" spans="1:20" ht="15.75" x14ac:dyDescent="0.25">
      <c r="A640" s="166"/>
      <c r="B640" s="166"/>
      <c r="C640" s="166"/>
      <c r="D640" s="166"/>
      <c r="E640" s="166"/>
      <c r="F640" s="166"/>
      <c r="G640" s="166"/>
      <c r="H640" s="166"/>
      <c r="I640" s="166"/>
      <c r="J640" s="166"/>
      <c r="K640" s="166"/>
      <c r="L640" s="166"/>
      <c r="M640" s="166"/>
      <c r="N640" s="166"/>
      <c r="O640" s="166"/>
      <c r="P640" s="166"/>
      <c r="Q640" s="166"/>
      <c r="R640" s="166"/>
      <c r="S640" s="166"/>
      <c r="T640" s="166"/>
    </row>
    <row r="641" spans="1:20" ht="15.75" x14ac:dyDescent="0.25">
      <c r="A641" s="166"/>
      <c r="B641" s="166"/>
      <c r="C641" s="166"/>
      <c r="D641" s="166"/>
      <c r="E641" s="166"/>
      <c r="F641" s="166"/>
      <c r="G641" s="166"/>
      <c r="H641" s="166"/>
      <c r="I641" s="166"/>
      <c r="J641" s="166"/>
      <c r="K641" s="166"/>
      <c r="L641" s="166"/>
      <c r="M641" s="166"/>
      <c r="N641" s="166"/>
      <c r="O641" s="166"/>
      <c r="P641" s="166"/>
      <c r="Q641" s="166"/>
      <c r="R641" s="166"/>
      <c r="S641" s="166"/>
      <c r="T641" s="166"/>
    </row>
    <row r="642" spans="1:20" ht="15.75" x14ac:dyDescent="0.25">
      <c r="A642" s="166"/>
      <c r="B642" s="166"/>
      <c r="C642" s="166"/>
      <c r="D642" s="166"/>
      <c r="E642" s="166"/>
      <c r="F642" s="166"/>
      <c r="G642" s="166"/>
      <c r="H642" s="166"/>
      <c r="I642" s="166"/>
      <c r="J642" s="166"/>
      <c r="K642" s="166"/>
      <c r="L642" s="166"/>
      <c r="M642" s="166"/>
      <c r="N642" s="166"/>
      <c r="O642" s="166"/>
      <c r="P642" s="166"/>
      <c r="Q642" s="166"/>
      <c r="R642" s="166"/>
      <c r="S642" s="166"/>
      <c r="T642" s="166"/>
    </row>
    <row r="643" spans="1:20" ht="15.75" x14ac:dyDescent="0.25">
      <c r="A643" s="166"/>
      <c r="B643" s="166"/>
      <c r="C643" s="166"/>
      <c r="D643" s="166"/>
      <c r="E643" s="166"/>
      <c r="F643" s="166"/>
      <c r="G643" s="166"/>
      <c r="H643" s="166"/>
      <c r="I643" s="166"/>
      <c r="J643" s="166"/>
      <c r="K643" s="166"/>
      <c r="L643" s="166"/>
      <c r="M643" s="166"/>
      <c r="N643" s="166"/>
      <c r="O643" s="166"/>
      <c r="P643" s="166"/>
      <c r="Q643" s="166"/>
      <c r="R643" s="166"/>
      <c r="S643" s="166"/>
      <c r="T643" s="166"/>
    </row>
    <row r="644" spans="1:20" ht="15.75" x14ac:dyDescent="0.25">
      <c r="A644" s="166"/>
      <c r="B644" s="166"/>
      <c r="C644" s="166"/>
      <c r="D644" s="166"/>
      <c r="E644" s="166"/>
      <c r="F644" s="166"/>
      <c r="G644" s="166"/>
      <c r="H644" s="166"/>
      <c r="I644" s="166"/>
      <c r="J644" s="166"/>
      <c r="K644" s="166"/>
      <c r="L644" s="166"/>
      <c r="M644" s="166"/>
      <c r="N644" s="166"/>
      <c r="O644" s="166"/>
      <c r="P644" s="166"/>
      <c r="Q644" s="166"/>
      <c r="R644" s="166"/>
      <c r="S644" s="166"/>
      <c r="T644" s="166"/>
    </row>
    <row r="645" spans="1:20" ht="15.75" x14ac:dyDescent="0.25">
      <c r="A645" s="166"/>
      <c r="B645" s="166"/>
      <c r="C645" s="166"/>
      <c r="D645" s="166"/>
      <c r="E645" s="166"/>
      <c r="F645" s="166"/>
      <c r="G645" s="166"/>
      <c r="H645" s="166"/>
      <c r="I645" s="166"/>
      <c r="J645" s="166"/>
      <c r="K645" s="166"/>
      <c r="L645" s="166"/>
      <c r="M645" s="166"/>
      <c r="N645" s="166"/>
      <c r="O645" s="166"/>
      <c r="P645" s="166"/>
      <c r="Q645" s="166"/>
      <c r="R645" s="166"/>
      <c r="S645" s="166"/>
      <c r="T645" s="166"/>
    </row>
    <row r="646" spans="1:20" ht="15.75" x14ac:dyDescent="0.25">
      <c r="A646" s="166"/>
      <c r="B646" s="166"/>
      <c r="C646" s="166"/>
      <c r="D646" s="166"/>
      <c r="E646" s="166"/>
      <c r="F646" s="166"/>
      <c r="G646" s="166"/>
      <c r="H646" s="166"/>
      <c r="I646" s="166"/>
      <c r="J646" s="166"/>
      <c r="K646" s="166"/>
      <c r="L646" s="166"/>
      <c r="M646" s="166"/>
      <c r="N646" s="166"/>
      <c r="O646" s="166"/>
      <c r="P646" s="166"/>
      <c r="Q646" s="166"/>
      <c r="R646" s="166"/>
      <c r="S646" s="166"/>
      <c r="T646" s="166"/>
    </row>
    <row r="647" spans="1:20" ht="15.75" x14ac:dyDescent="0.25">
      <c r="A647" s="166"/>
      <c r="B647" s="166"/>
      <c r="C647" s="166"/>
      <c r="D647" s="166"/>
      <c r="E647" s="166"/>
      <c r="F647" s="166"/>
      <c r="G647" s="166"/>
      <c r="H647" s="166"/>
      <c r="I647" s="166"/>
      <c r="J647" s="166"/>
      <c r="K647" s="166"/>
      <c r="L647" s="166"/>
      <c r="M647" s="166"/>
      <c r="N647" s="166"/>
      <c r="O647" s="166"/>
      <c r="P647" s="166"/>
      <c r="Q647" s="166"/>
      <c r="R647" s="166"/>
      <c r="S647" s="166"/>
      <c r="T647" s="166"/>
    </row>
    <row r="648" spans="1:20" ht="15.75" x14ac:dyDescent="0.25">
      <c r="A648" s="166"/>
      <c r="B648" s="166"/>
      <c r="C648" s="166"/>
      <c r="D648" s="166"/>
      <c r="E648" s="166"/>
      <c r="F648" s="166"/>
      <c r="G648" s="166"/>
      <c r="H648" s="166"/>
      <c r="I648" s="166"/>
      <c r="J648" s="166"/>
      <c r="K648" s="166"/>
      <c r="L648" s="166"/>
      <c r="M648" s="166"/>
      <c r="N648" s="166"/>
      <c r="O648" s="166"/>
      <c r="P648" s="166"/>
      <c r="Q648" s="166"/>
      <c r="R648" s="166"/>
      <c r="S648" s="166"/>
      <c r="T648" s="166"/>
    </row>
    <row r="649" spans="1:20" ht="15.75" x14ac:dyDescent="0.25">
      <c r="A649" s="166"/>
      <c r="B649" s="166"/>
      <c r="C649" s="166"/>
      <c r="D649" s="166"/>
      <c r="E649" s="166"/>
      <c r="F649" s="166"/>
      <c r="G649" s="166"/>
      <c r="H649" s="166"/>
      <c r="I649" s="166"/>
      <c r="J649" s="166"/>
      <c r="K649" s="166"/>
      <c r="L649" s="166"/>
      <c r="M649" s="166"/>
      <c r="N649" s="166"/>
      <c r="O649" s="166"/>
      <c r="P649" s="166"/>
      <c r="Q649" s="166"/>
      <c r="R649" s="166"/>
      <c r="S649" s="166"/>
      <c r="T649" s="166"/>
    </row>
    <row r="650" spans="1:20" ht="15.75" x14ac:dyDescent="0.25">
      <c r="A650" s="166"/>
      <c r="B650" s="166"/>
      <c r="C650" s="166"/>
      <c r="D650" s="166"/>
      <c r="E650" s="166"/>
      <c r="F650" s="166"/>
      <c r="G650" s="166"/>
      <c r="H650" s="166"/>
      <c r="I650" s="166"/>
      <c r="J650" s="166"/>
      <c r="K650" s="166"/>
      <c r="L650" s="166"/>
      <c r="M650" s="166"/>
      <c r="N650" s="166"/>
      <c r="O650" s="166"/>
      <c r="P650" s="166"/>
      <c r="Q650" s="166"/>
      <c r="R650" s="166"/>
      <c r="S650" s="166"/>
      <c r="T650" s="166"/>
    </row>
    <row r="651" spans="1:20" ht="15.75" x14ac:dyDescent="0.25">
      <c r="A651" s="166"/>
      <c r="B651" s="166"/>
      <c r="C651" s="166"/>
      <c r="D651" s="166"/>
      <c r="E651" s="166"/>
      <c r="F651" s="166"/>
      <c r="G651" s="166"/>
      <c r="H651" s="166"/>
      <c r="I651" s="166"/>
      <c r="J651" s="166"/>
      <c r="K651" s="166"/>
      <c r="L651" s="166"/>
      <c r="M651" s="166"/>
      <c r="N651" s="166"/>
      <c r="O651" s="166"/>
      <c r="P651" s="166"/>
      <c r="Q651" s="166"/>
      <c r="R651" s="166"/>
      <c r="S651" s="166"/>
      <c r="T651" s="166"/>
    </row>
    <row r="652" spans="1:20" ht="15.75" x14ac:dyDescent="0.25">
      <c r="A652" s="166"/>
      <c r="B652" s="166"/>
      <c r="C652" s="166"/>
      <c r="D652" s="166"/>
      <c r="E652" s="166"/>
      <c r="F652" s="166"/>
      <c r="G652" s="166"/>
      <c r="H652" s="166"/>
      <c r="I652" s="166"/>
      <c r="J652" s="166"/>
      <c r="K652" s="166"/>
      <c r="L652" s="166"/>
      <c r="M652" s="166"/>
      <c r="N652" s="166"/>
      <c r="O652" s="166"/>
      <c r="P652" s="166"/>
      <c r="Q652" s="166"/>
      <c r="R652" s="166"/>
      <c r="S652" s="166"/>
      <c r="T652" s="166"/>
    </row>
    <row r="653" spans="1:20" ht="15.75" x14ac:dyDescent="0.25">
      <c r="A653" s="166"/>
      <c r="B653" s="166"/>
      <c r="C653" s="166"/>
      <c r="D653" s="166"/>
      <c r="E653" s="166"/>
      <c r="F653" s="166"/>
      <c r="G653" s="166"/>
      <c r="H653" s="166"/>
      <c r="I653" s="166"/>
      <c r="J653" s="166"/>
      <c r="K653" s="166"/>
      <c r="L653" s="166"/>
      <c r="M653" s="166"/>
      <c r="N653" s="166"/>
      <c r="O653" s="166"/>
      <c r="P653" s="166"/>
      <c r="Q653" s="166"/>
      <c r="R653" s="166"/>
      <c r="S653" s="166"/>
      <c r="T653" s="166"/>
    </row>
    <row r="654" spans="1:20" ht="15.75" x14ac:dyDescent="0.25">
      <c r="A654" s="166"/>
      <c r="B654" s="166"/>
      <c r="C654" s="166"/>
      <c r="D654" s="166"/>
      <c r="E654" s="166"/>
      <c r="F654" s="166"/>
      <c r="G654" s="166"/>
      <c r="H654" s="166"/>
      <c r="I654" s="166"/>
      <c r="J654" s="166"/>
      <c r="K654" s="166"/>
      <c r="L654" s="166"/>
      <c r="M654" s="166"/>
      <c r="N654" s="166"/>
      <c r="O654" s="166"/>
      <c r="P654" s="166"/>
      <c r="Q654" s="166"/>
      <c r="R654" s="166"/>
      <c r="S654" s="166"/>
      <c r="T654" s="166"/>
    </row>
    <row r="655" spans="1:20" ht="15.75" x14ac:dyDescent="0.25">
      <c r="A655" s="166"/>
      <c r="B655" s="166"/>
      <c r="C655" s="166"/>
      <c r="D655" s="166"/>
      <c r="E655" s="166"/>
      <c r="F655" s="166"/>
      <c r="G655" s="166"/>
      <c r="H655" s="166"/>
      <c r="I655" s="166"/>
      <c r="J655" s="166"/>
      <c r="K655" s="166"/>
      <c r="L655" s="166"/>
      <c r="M655" s="166"/>
      <c r="N655" s="166"/>
      <c r="O655" s="166"/>
      <c r="P655" s="166"/>
      <c r="Q655" s="166"/>
      <c r="R655" s="166"/>
      <c r="S655" s="166"/>
      <c r="T655" s="166"/>
    </row>
    <row r="656" spans="1:20" ht="15.75" x14ac:dyDescent="0.25">
      <c r="A656" s="166"/>
      <c r="B656" s="166"/>
      <c r="C656" s="166"/>
      <c r="D656" s="166"/>
      <c r="E656" s="166"/>
      <c r="F656" s="166"/>
      <c r="G656" s="166"/>
      <c r="H656" s="166"/>
      <c r="I656" s="166"/>
      <c r="J656" s="166"/>
      <c r="K656" s="166"/>
      <c r="L656" s="166"/>
      <c r="M656" s="166"/>
      <c r="N656" s="166"/>
      <c r="O656" s="166"/>
      <c r="P656" s="166"/>
      <c r="Q656" s="166"/>
      <c r="R656" s="166"/>
      <c r="S656" s="166"/>
      <c r="T656" s="166"/>
    </row>
    <row r="657" spans="1:20" ht="15.75" x14ac:dyDescent="0.25">
      <c r="A657" s="166"/>
      <c r="B657" s="166"/>
      <c r="C657" s="166"/>
      <c r="D657" s="166"/>
      <c r="E657" s="166"/>
      <c r="F657" s="166"/>
      <c r="G657" s="166"/>
      <c r="H657" s="166"/>
      <c r="I657" s="166"/>
      <c r="J657" s="166"/>
      <c r="K657" s="166"/>
      <c r="L657" s="166"/>
      <c r="M657" s="166"/>
      <c r="N657" s="166"/>
      <c r="O657" s="166"/>
      <c r="P657" s="166"/>
      <c r="Q657" s="166"/>
      <c r="R657" s="166"/>
      <c r="S657" s="166"/>
      <c r="T657" s="166"/>
    </row>
    <row r="658" spans="1:20" ht="15.75" x14ac:dyDescent="0.25">
      <c r="A658" s="166"/>
      <c r="B658" s="166"/>
      <c r="C658" s="166"/>
      <c r="D658" s="166"/>
      <c r="E658" s="166"/>
      <c r="F658" s="166"/>
      <c r="G658" s="166"/>
      <c r="H658" s="166"/>
      <c r="I658" s="166"/>
      <c r="J658" s="166"/>
      <c r="K658" s="166"/>
      <c r="L658" s="166"/>
      <c r="M658" s="166"/>
      <c r="N658" s="166"/>
      <c r="O658" s="166"/>
      <c r="P658" s="166"/>
      <c r="Q658" s="166"/>
      <c r="R658" s="166"/>
      <c r="S658" s="166"/>
      <c r="T658" s="166"/>
    </row>
    <row r="659" spans="1:20" ht="15.75" x14ac:dyDescent="0.25">
      <c r="A659" s="166"/>
      <c r="B659" s="166"/>
      <c r="C659" s="166"/>
      <c r="D659" s="166"/>
      <c r="E659" s="166"/>
      <c r="F659" s="166"/>
      <c r="G659" s="166"/>
      <c r="H659" s="166"/>
      <c r="I659" s="166"/>
      <c r="J659" s="166"/>
      <c r="K659" s="166"/>
      <c r="L659" s="166"/>
      <c r="M659" s="166"/>
      <c r="N659" s="166"/>
      <c r="O659" s="166"/>
      <c r="P659" s="166"/>
      <c r="Q659" s="166"/>
      <c r="R659" s="166"/>
      <c r="S659" s="166"/>
      <c r="T659" s="166"/>
    </row>
    <row r="660" spans="1:20" ht="15.75" x14ac:dyDescent="0.25">
      <c r="A660" s="166"/>
      <c r="B660" s="166"/>
      <c r="C660" s="166"/>
      <c r="D660" s="166"/>
      <c r="E660" s="166"/>
      <c r="F660" s="166"/>
      <c r="G660" s="166"/>
      <c r="H660" s="166"/>
      <c r="I660" s="166"/>
      <c r="J660" s="166"/>
      <c r="K660" s="166"/>
      <c r="L660" s="166"/>
      <c r="M660" s="166"/>
      <c r="N660" s="166"/>
      <c r="O660" s="166"/>
      <c r="P660" s="166"/>
      <c r="Q660" s="166"/>
      <c r="R660" s="166"/>
      <c r="S660" s="166"/>
      <c r="T660" s="166"/>
    </row>
    <row r="661" spans="1:20" ht="15.75" x14ac:dyDescent="0.25">
      <c r="A661" s="166"/>
      <c r="B661" s="166"/>
      <c r="C661" s="166"/>
      <c r="D661" s="166"/>
      <c r="E661" s="166"/>
      <c r="F661" s="166"/>
      <c r="G661" s="166"/>
      <c r="H661" s="166"/>
      <c r="I661" s="166"/>
      <c r="J661" s="166"/>
      <c r="K661" s="166"/>
      <c r="L661" s="166"/>
      <c r="M661" s="166"/>
      <c r="N661" s="166"/>
      <c r="O661" s="166"/>
      <c r="P661" s="166"/>
      <c r="Q661" s="166"/>
      <c r="R661" s="166"/>
      <c r="S661" s="166"/>
      <c r="T661" s="166"/>
    </row>
    <row r="662" spans="1:20" ht="15.75" x14ac:dyDescent="0.25">
      <c r="A662" s="166"/>
      <c r="B662" s="166"/>
      <c r="C662" s="166"/>
      <c r="D662" s="166"/>
      <c r="E662" s="166"/>
      <c r="F662" s="166"/>
      <c r="G662" s="166"/>
      <c r="H662" s="166"/>
      <c r="I662" s="166"/>
      <c r="J662" s="166"/>
      <c r="K662" s="166"/>
      <c r="L662" s="166"/>
      <c r="M662" s="166"/>
      <c r="N662" s="166"/>
      <c r="O662" s="166"/>
      <c r="P662" s="166"/>
      <c r="Q662" s="166"/>
      <c r="R662" s="166"/>
      <c r="S662" s="166"/>
      <c r="T662" s="166"/>
    </row>
    <row r="663" spans="1:20" ht="15.75" x14ac:dyDescent="0.25">
      <c r="A663" s="166"/>
      <c r="B663" s="166"/>
      <c r="C663" s="166"/>
      <c r="D663" s="166"/>
      <c r="E663" s="166"/>
      <c r="F663" s="166"/>
      <c r="G663" s="166"/>
      <c r="H663" s="166"/>
      <c r="I663" s="166"/>
      <c r="J663" s="166"/>
      <c r="K663" s="166"/>
      <c r="L663" s="166"/>
      <c r="M663" s="166"/>
      <c r="N663" s="166"/>
      <c r="O663" s="166"/>
      <c r="P663" s="166"/>
      <c r="Q663" s="166"/>
      <c r="R663" s="166"/>
      <c r="S663" s="166"/>
      <c r="T663" s="166"/>
    </row>
    <row r="664" spans="1:20" ht="15.75" x14ac:dyDescent="0.25">
      <c r="A664" s="166"/>
      <c r="B664" s="166"/>
      <c r="C664" s="166"/>
      <c r="D664" s="166"/>
      <c r="E664" s="166"/>
      <c r="F664" s="166"/>
      <c r="G664" s="166"/>
      <c r="H664" s="166"/>
      <c r="I664" s="166"/>
      <c r="J664" s="166"/>
      <c r="K664" s="166"/>
      <c r="L664" s="166"/>
      <c r="M664" s="166"/>
      <c r="N664" s="166"/>
      <c r="O664" s="166"/>
      <c r="P664" s="166"/>
      <c r="Q664" s="166"/>
      <c r="R664" s="166"/>
      <c r="S664" s="166"/>
      <c r="T664" s="166"/>
    </row>
    <row r="665" spans="1:20" ht="15.75" x14ac:dyDescent="0.25">
      <c r="A665" s="166"/>
      <c r="B665" s="166"/>
      <c r="C665" s="166"/>
      <c r="D665" s="166"/>
      <c r="E665" s="166"/>
      <c r="F665" s="166"/>
      <c r="G665" s="166"/>
      <c r="H665" s="166"/>
      <c r="I665" s="166"/>
      <c r="J665" s="166"/>
      <c r="K665" s="166"/>
      <c r="L665" s="166"/>
      <c r="M665" s="166"/>
      <c r="N665" s="166"/>
      <c r="O665" s="166"/>
      <c r="P665" s="166"/>
      <c r="Q665" s="166"/>
      <c r="R665" s="166"/>
      <c r="S665" s="166"/>
      <c r="T665" s="166"/>
    </row>
    <row r="666" spans="1:20" ht="15.75" x14ac:dyDescent="0.25">
      <c r="A666" s="166"/>
      <c r="B666" s="166"/>
      <c r="C666" s="166"/>
      <c r="D666" s="166"/>
      <c r="E666" s="166"/>
      <c r="F666" s="166"/>
      <c r="G666" s="166"/>
      <c r="H666" s="166"/>
      <c r="I666" s="166"/>
      <c r="J666" s="166"/>
      <c r="K666" s="166"/>
      <c r="L666" s="166"/>
      <c r="M666" s="166"/>
      <c r="N666" s="166"/>
      <c r="O666" s="166"/>
      <c r="P666" s="166"/>
      <c r="Q666" s="166"/>
      <c r="R666" s="166"/>
      <c r="S666" s="166"/>
      <c r="T666" s="166"/>
    </row>
    <row r="667" spans="1:20" ht="15.75" x14ac:dyDescent="0.25">
      <c r="A667" s="166"/>
      <c r="B667" s="166"/>
      <c r="C667" s="166"/>
      <c r="D667" s="166"/>
      <c r="E667" s="166"/>
      <c r="F667" s="166"/>
      <c r="G667" s="166"/>
      <c r="H667" s="166"/>
      <c r="I667" s="166"/>
      <c r="J667" s="166"/>
      <c r="K667" s="166"/>
      <c r="L667" s="166"/>
      <c r="M667" s="166"/>
      <c r="N667" s="166"/>
      <c r="O667" s="166"/>
      <c r="P667" s="166"/>
      <c r="Q667" s="166"/>
      <c r="R667" s="166"/>
      <c r="S667" s="166"/>
      <c r="T667" s="166"/>
    </row>
    <row r="668" spans="1:20" ht="15.75" x14ac:dyDescent="0.25">
      <c r="A668" s="166"/>
      <c r="B668" s="166"/>
      <c r="C668" s="166"/>
      <c r="D668" s="166"/>
      <c r="E668" s="166"/>
      <c r="F668" s="166"/>
      <c r="G668" s="166"/>
      <c r="H668" s="166"/>
      <c r="I668" s="166"/>
      <c r="J668" s="166"/>
      <c r="K668" s="166"/>
      <c r="L668" s="166"/>
      <c r="M668" s="166"/>
      <c r="N668" s="166"/>
      <c r="O668" s="166"/>
      <c r="P668" s="166"/>
      <c r="Q668" s="166"/>
      <c r="R668" s="166"/>
      <c r="S668" s="166"/>
      <c r="T668" s="166"/>
    </row>
    <row r="669" spans="1:20" ht="15.75" x14ac:dyDescent="0.25">
      <c r="A669" s="166"/>
      <c r="B669" s="166"/>
      <c r="C669" s="166"/>
      <c r="D669" s="166"/>
      <c r="E669" s="166"/>
      <c r="F669" s="166"/>
      <c r="G669" s="166"/>
      <c r="H669" s="166"/>
      <c r="I669" s="166"/>
      <c r="J669" s="166"/>
      <c r="K669" s="166"/>
      <c r="L669" s="166"/>
      <c r="M669" s="166"/>
      <c r="N669" s="166"/>
      <c r="O669" s="166"/>
      <c r="P669" s="166"/>
      <c r="Q669" s="166"/>
      <c r="R669" s="166"/>
      <c r="S669" s="166"/>
      <c r="T669" s="166"/>
    </row>
    <row r="670" spans="1:20" ht="15.75" x14ac:dyDescent="0.25">
      <c r="A670" s="166"/>
      <c r="B670" s="166"/>
      <c r="C670" s="166"/>
      <c r="D670" s="166"/>
      <c r="E670" s="166"/>
      <c r="F670" s="166"/>
      <c r="G670" s="166"/>
      <c r="H670" s="166"/>
      <c r="I670" s="166"/>
      <c r="J670" s="166"/>
      <c r="K670" s="166"/>
      <c r="L670" s="166"/>
      <c r="M670" s="166"/>
      <c r="N670" s="166"/>
      <c r="O670" s="166"/>
      <c r="P670" s="166"/>
      <c r="Q670" s="166"/>
      <c r="R670" s="166"/>
      <c r="S670" s="166"/>
      <c r="T670" s="166"/>
    </row>
    <row r="671" spans="1:20" ht="15.75" x14ac:dyDescent="0.25">
      <c r="A671" s="166"/>
      <c r="B671" s="166"/>
      <c r="C671" s="166"/>
      <c r="D671" s="166"/>
      <c r="E671" s="166"/>
      <c r="F671" s="166"/>
      <c r="G671" s="166"/>
      <c r="H671" s="166"/>
      <c r="I671" s="166"/>
      <c r="J671" s="166"/>
      <c r="K671" s="166"/>
      <c r="L671" s="166"/>
      <c r="M671" s="166"/>
      <c r="N671" s="166"/>
      <c r="O671" s="166"/>
      <c r="P671" s="166"/>
      <c r="Q671" s="166"/>
      <c r="R671" s="166"/>
      <c r="S671" s="166"/>
      <c r="T671" s="166"/>
    </row>
    <row r="672" spans="1:20" ht="15.75" x14ac:dyDescent="0.25">
      <c r="A672" s="166"/>
      <c r="B672" s="166"/>
      <c r="C672" s="166"/>
      <c r="D672" s="166"/>
      <c r="E672" s="166"/>
      <c r="F672" s="166"/>
      <c r="G672" s="166"/>
      <c r="H672" s="166"/>
      <c r="I672" s="166"/>
      <c r="J672" s="166"/>
      <c r="K672" s="166"/>
      <c r="L672" s="166"/>
      <c r="M672" s="166"/>
      <c r="N672" s="166"/>
      <c r="O672" s="166"/>
      <c r="P672" s="166"/>
      <c r="Q672" s="166"/>
      <c r="R672" s="166"/>
      <c r="S672" s="166"/>
      <c r="T672" s="166"/>
    </row>
    <row r="673" spans="1:20" ht="15.75" x14ac:dyDescent="0.25">
      <c r="A673" s="166"/>
      <c r="B673" s="166"/>
      <c r="C673" s="166"/>
      <c r="D673" s="166"/>
      <c r="E673" s="166"/>
      <c r="F673" s="166"/>
      <c r="G673" s="166"/>
      <c r="H673" s="166"/>
      <c r="I673" s="166"/>
      <c r="J673" s="166"/>
      <c r="K673" s="166"/>
      <c r="L673" s="166"/>
      <c r="M673" s="166"/>
      <c r="N673" s="166"/>
      <c r="O673" s="166"/>
      <c r="P673" s="166"/>
      <c r="Q673" s="166"/>
      <c r="R673" s="166"/>
      <c r="S673" s="166"/>
      <c r="T673" s="166"/>
    </row>
    <row r="674" spans="1:20" ht="15.75" x14ac:dyDescent="0.25">
      <c r="A674" s="166"/>
      <c r="B674" s="166"/>
      <c r="C674" s="166"/>
      <c r="D674" s="166"/>
      <c r="E674" s="166"/>
      <c r="F674" s="166"/>
      <c r="G674" s="166"/>
      <c r="H674" s="166"/>
      <c r="I674" s="166"/>
      <c r="J674" s="166"/>
      <c r="K674" s="166"/>
      <c r="L674" s="166"/>
      <c r="M674" s="166"/>
      <c r="N674" s="166"/>
      <c r="O674" s="166"/>
      <c r="P674" s="166"/>
      <c r="Q674" s="166"/>
      <c r="R674" s="166"/>
      <c r="S674" s="166"/>
      <c r="T674" s="166"/>
    </row>
    <row r="675" spans="1:20" ht="15.75" x14ac:dyDescent="0.25">
      <c r="A675" s="166"/>
      <c r="B675" s="166"/>
      <c r="C675" s="166"/>
      <c r="D675" s="166"/>
      <c r="E675" s="166"/>
      <c r="F675" s="166"/>
      <c r="G675" s="166"/>
      <c r="H675" s="166"/>
      <c r="I675" s="166"/>
      <c r="J675" s="166"/>
      <c r="K675" s="166"/>
      <c r="L675" s="166"/>
      <c r="M675" s="166"/>
      <c r="N675" s="166"/>
      <c r="O675" s="166"/>
      <c r="P675" s="166"/>
      <c r="Q675" s="166"/>
      <c r="R675" s="166"/>
      <c r="S675" s="166"/>
      <c r="T675" s="166"/>
    </row>
    <row r="676" spans="1:20" ht="15.75" x14ac:dyDescent="0.25">
      <c r="A676" s="166"/>
      <c r="B676" s="166"/>
      <c r="C676" s="166"/>
      <c r="D676" s="166"/>
      <c r="E676" s="166"/>
      <c r="F676" s="166"/>
      <c r="G676" s="166"/>
      <c r="H676" s="166"/>
      <c r="I676" s="166"/>
      <c r="J676" s="166"/>
      <c r="K676" s="166"/>
      <c r="L676" s="166"/>
      <c r="M676" s="166"/>
      <c r="N676" s="166"/>
      <c r="O676" s="166"/>
      <c r="P676" s="166"/>
      <c r="Q676" s="166"/>
      <c r="R676" s="166"/>
      <c r="S676" s="166"/>
      <c r="T676" s="166"/>
    </row>
    <row r="677" spans="1:20" ht="15.75" x14ac:dyDescent="0.25">
      <c r="A677" s="166"/>
      <c r="B677" s="166"/>
      <c r="C677" s="166"/>
      <c r="D677" s="166"/>
      <c r="E677" s="166"/>
      <c r="F677" s="166"/>
      <c r="G677" s="166"/>
      <c r="H677" s="166"/>
      <c r="I677" s="166"/>
      <c r="J677" s="166"/>
      <c r="K677" s="166"/>
      <c r="L677" s="166"/>
      <c r="M677" s="166"/>
      <c r="N677" s="166"/>
      <c r="O677" s="166"/>
      <c r="P677" s="166"/>
      <c r="Q677" s="166"/>
      <c r="R677" s="166"/>
      <c r="S677" s="166"/>
      <c r="T677" s="166"/>
    </row>
    <row r="678" spans="1:20" ht="15.75" x14ac:dyDescent="0.25">
      <c r="A678" s="166"/>
      <c r="B678" s="166"/>
      <c r="C678" s="166"/>
      <c r="D678" s="166"/>
      <c r="E678" s="166"/>
      <c r="F678" s="166"/>
      <c r="G678" s="166"/>
      <c r="H678" s="166"/>
      <c r="I678" s="166"/>
      <c r="J678" s="166"/>
      <c r="K678" s="166"/>
      <c r="L678" s="166"/>
      <c r="M678" s="166"/>
      <c r="N678" s="166"/>
      <c r="O678" s="166"/>
      <c r="P678" s="166"/>
      <c r="Q678" s="166"/>
      <c r="R678" s="166"/>
      <c r="S678" s="166"/>
      <c r="T678" s="166"/>
    </row>
    <row r="679" spans="1:20" ht="15.75" x14ac:dyDescent="0.25">
      <c r="A679" s="166"/>
      <c r="B679" s="166"/>
      <c r="C679" s="166"/>
      <c r="D679" s="166"/>
      <c r="E679" s="166"/>
      <c r="F679" s="166"/>
      <c r="G679" s="166"/>
      <c r="H679" s="166"/>
      <c r="I679" s="166"/>
      <c r="J679" s="166"/>
      <c r="K679" s="166"/>
      <c r="L679" s="166"/>
      <c r="M679" s="166"/>
      <c r="N679" s="166"/>
      <c r="O679" s="166"/>
      <c r="P679" s="166"/>
      <c r="Q679" s="166"/>
      <c r="R679" s="166"/>
      <c r="S679" s="166"/>
      <c r="T679" s="166"/>
    </row>
    <row r="680" spans="1:20" ht="15.75" x14ac:dyDescent="0.25">
      <c r="A680" s="166"/>
      <c r="B680" s="166"/>
      <c r="C680" s="166"/>
      <c r="D680" s="166"/>
      <c r="E680" s="166"/>
      <c r="F680" s="166"/>
      <c r="G680" s="166"/>
      <c r="H680" s="166"/>
      <c r="I680" s="166"/>
      <c r="J680" s="166"/>
      <c r="K680" s="166"/>
      <c r="L680" s="166"/>
      <c r="M680" s="166"/>
      <c r="N680" s="166"/>
      <c r="O680" s="166"/>
      <c r="P680" s="166"/>
      <c r="Q680" s="166"/>
      <c r="R680" s="166"/>
      <c r="S680" s="166"/>
      <c r="T680" s="166"/>
    </row>
    <row r="681" spans="1:20" ht="15.75" x14ac:dyDescent="0.25">
      <c r="A681" s="166"/>
      <c r="B681" s="166"/>
      <c r="C681" s="166"/>
      <c r="D681" s="166"/>
      <c r="E681" s="166"/>
      <c r="F681" s="166"/>
      <c r="G681" s="166"/>
      <c r="H681" s="166"/>
      <c r="I681" s="166"/>
      <c r="J681" s="166"/>
      <c r="K681" s="166"/>
      <c r="L681" s="166"/>
      <c r="M681" s="166"/>
      <c r="N681" s="166"/>
      <c r="O681" s="166"/>
      <c r="P681" s="166"/>
      <c r="Q681" s="166"/>
      <c r="R681" s="166"/>
      <c r="S681" s="166"/>
      <c r="T681" s="166"/>
    </row>
    <row r="682" spans="1:20" ht="15.75" x14ac:dyDescent="0.25">
      <c r="A682" s="166"/>
      <c r="B682" s="166"/>
      <c r="C682" s="166"/>
      <c r="D682" s="166"/>
      <c r="E682" s="166"/>
      <c r="F682" s="166"/>
      <c r="G682" s="166"/>
      <c r="H682" s="166"/>
      <c r="I682" s="166"/>
      <c r="J682" s="166"/>
      <c r="K682" s="166"/>
      <c r="L682" s="166"/>
      <c r="M682" s="166"/>
      <c r="N682" s="166"/>
      <c r="O682" s="166"/>
      <c r="P682" s="166"/>
      <c r="Q682" s="166"/>
      <c r="R682" s="166"/>
      <c r="S682" s="166"/>
      <c r="T682" s="166"/>
    </row>
    <row r="683" spans="1:20" ht="15.75" x14ac:dyDescent="0.25">
      <c r="A683" s="166"/>
      <c r="B683" s="166"/>
      <c r="C683" s="166"/>
      <c r="D683" s="166"/>
      <c r="E683" s="166"/>
      <c r="F683" s="166"/>
      <c r="G683" s="166"/>
      <c r="H683" s="166"/>
      <c r="I683" s="166"/>
      <c r="J683" s="166"/>
      <c r="K683" s="166"/>
      <c r="L683" s="166"/>
      <c r="M683" s="166"/>
      <c r="N683" s="166"/>
      <c r="O683" s="166"/>
      <c r="P683" s="166"/>
      <c r="Q683" s="166"/>
      <c r="R683" s="166"/>
      <c r="S683" s="166"/>
      <c r="T683" s="166"/>
    </row>
    <row r="684" spans="1:20" ht="15.75" x14ac:dyDescent="0.25">
      <c r="A684" s="166"/>
      <c r="B684" s="166"/>
      <c r="C684" s="166"/>
      <c r="D684" s="166"/>
      <c r="E684" s="166"/>
      <c r="F684" s="166"/>
      <c r="G684" s="166"/>
      <c r="H684" s="166"/>
      <c r="I684" s="166"/>
      <c r="J684" s="166"/>
      <c r="K684" s="166"/>
      <c r="L684" s="166"/>
      <c r="M684" s="166"/>
      <c r="N684" s="166"/>
      <c r="O684" s="166"/>
      <c r="P684" s="166"/>
      <c r="Q684" s="166"/>
      <c r="R684" s="166"/>
      <c r="S684" s="166"/>
      <c r="T684" s="166"/>
    </row>
    <row r="685" spans="1:20" ht="15.75" x14ac:dyDescent="0.25">
      <c r="A685" s="166"/>
      <c r="B685" s="166"/>
      <c r="C685" s="166"/>
      <c r="D685" s="166"/>
      <c r="E685" s="166"/>
      <c r="F685" s="166"/>
      <c r="G685" s="166"/>
      <c r="H685" s="166"/>
      <c r="I685" s="166"/>
      <c r="J685" s="166"/>
      <c r="K685" s="166"/>
      <c r="L685" s="166"/>
      <c r="M685" s="166"/>
      <c r="N685" s="166"/>
      <c r="O685" s="166"/>
      <c r="P685" s="166"/>
      <c r="Q685" s="166"/>
      <c r="R685" s="166"/>
      <c r="S685" s="166"/>
      <c r="T685" s="166"/>
    </row>
    <row r="686" spans="1:20" ht="15.75" x14ac:dyDescent="0.25">
      <c r="A686" s="166"/>
      <c r="B686" s="166"/>
      <c r="C686" s="166"/>
      <c r="D686" s="166"/>
      <c r="E686" s="166"/>
      <c r="F686" s="166"/>
      <c r="G686" s="166"/>
      <c r="H686" s="166"/>
      <c r="I686" s="166"/>
      <c r="J686" s="166"/>
      <c r="K686" s="166"/>
      <c r="L686" s="166"/>
      <c r="M686" s="166"/>
      <c r="N686" s="166"/>
      <c r="O686" s="166"/>
      <c r="P686" s="166"/>
      <c r="Q686" s="166"/>
      <c r="R686" s="166"/>
      <c r="S686" s="166"/>
      <c r="T686" s="166"/>
    </row>
    <row r="687" spans="1:20" ht="15.75" x14ac:dyDescent="0.25">
      <c r="A687" s="166"/>
      <c r="B687" s="166"/>
      <c r="C687" s="166"/>
      <c r="D687" s="166"/>
      <c r="E687" s="166"/>
      <c r="F687" s="166"/>
      <c r="G687" s="166"/>
      <c r="H687" s="166"/>
      <c r="I687" s="166"/>
      <c r="J687" s="166"/>
      <c r="K687" s="166"/>
      <c r="L687" s="166"/>
      <c r="M687" s="166"/>
      <c r="N687" s="166"/>
      <c r="O687" s="166"/>
      <c r="P687" s="166"/>
      <c r="Q687" s="166"/>
      <c r="R687" s="166"/>
      <c r="S687" s="166"/>
      <c r="T687" s="166"/>
    </row>
    <row r="688" spans="1:20" ht="15.75" x14ac:dyDescent="0.25">
      <c r="A688" s="166"/>
      <c r="B688" s="166"/>
      <c r="C688" s="166"/>
      <c r="D688" s="166"/>
      <c r="E688" s="166"/>
      <c r="F688" s="166"/>
      <c r="G688" s="166"/>
      <c r="H688" s="166"/>
      <c r="I688" s="166"/>
      <c r="J688" s="166"/>
      <c r="K688" s="166"/>
      <c r="L688" s="166"/>
      <c r="M688" s="166"/>
      <c r="N688" s="166"/>
      <c r="O688" s="166"/>
      <c r="P688" s="166"/>
      <c r="Q688" s="166"/>
      <c r="R688" s="166"/>
      <c r="S688" s="166"/>
      <c r="T688" s="166"/>
    </row>
    <row r="689" spans="1:20" ht="15.75" x14ac:dyDescent="0.25">
      <c r="A689" s="166"/>
      <c r="B689" s="166"/>
      <c r="C689" s="166"/>
      <c r="D689" s="166"/>
      <c r="E689" s="166"/>
      <c r="F689" s="166"/>
      <c r="G689" s="166"/>
      <c r="H689" s="166"/>
      <c r="I689" s="166"/>
      <c r="J689" s="166"/>
      <c r="K689" s="166"/>
      <c r="L689" s="166"/>
      <c r="M689" s="166"/>
      <c r="N689" s="166"/>
      <c r="O689" s="166"/>
      <c r="P689" s="166"/>
      <c r="Q689" s="166"/>
      <c r="R689" s="166"/>
      <c r="S689" s="166"/>
      <c r="T689" s="166"/>
    </row>
    <row r="690" spans="1:20" ht="15.75" x14ac:dyDescent="0.25">
      <c r="A690" s="166"/>
      <c r="B690" s="166"/>
      <c r="C690" s="166"/>
      <c r="D690" s="166"/>
      <c r="E690" s="166"/>
      <c r="F690" s="166"/>
      <c r="G690" s="166"/>
      <c r="H690" s="166"/>
      <c r="I690" s="166"/>
      <c r="J690" s="166"/>
      <c r="K690" s="166"/>
      <c r="L690" s="166"/>
      <c r="M690" s="166"/>
      <c r="N690" s="166"/>
      <c r="O690" s="166"/>
      <c r="P690" s="166"/>
      <c r="Q690" s="166"/>
      <c r="R690" s="166"/>
      <c r="S690" s="166"/>
      <c r="T690" s="166"/>
    </row>
    <row r="691" spans="1:20" ht="15.75" x14ac:dyDescent="0.25">
      <c r="A691" s="166"/>
      <c r="B691" s="166"/>
      <c r="C691" s="166"/>
      <c r="D691" s="166"/>
      <c r="E691" s="166"/>
      <c r="F691" s="166"/>
      <c r="G691" s="166"/>
      <c r="H691" s="166"/>
      <c r="I691" s="166"/>
      <c r="J691" s="166"/>
      <c r="K691" s="166"/>
      <c r="L691" s="166"/>
      <c r="M691" s="166"/>
      <c r="N691" s="166"/>
      <c r="O691" s="166"/>
      <c r="P691" s="166"/>
      <c r="Q691" s="166"/>
      <c r="R691" s="166"/>
      <c r="S691" s="166"/>
      <c r="T691" s="166"/>
    </row>
    <row r="692" spans="1:20" ht="15.75" x14ac:dyDescent="0.25">
      <c r="A692" s="166"/>
      <c r="B692" s="166"/>
      <c r="C692" s="166"/>
      <c r="D692" s="166"/>
      <c r="E692" s="166"/>
      <c r="F692" s="166"/>
      <c r="G692" s="166"/>
      <c r="H692" s="166"/>
      <c r="I692" s="166"/>
      <c r="J692" s="166"/>
      <c r="K692" s="166"/>
      <c r="L692" s="166"/>
      <c r="M692" s="166"/>
      <c r="N692" s="166"/>
      <c r="O692" s="166"/>
      <c r="P692" s="166"/>
      <c r="Q692" s="166"/>
      <c r="R692" s="166"/>
      <c r="S692" s="166"/>
      <c r="T692" s="166"/>
    </row>
    <row r="693" spans="1:20" ht="15.75" x14ac:dyDescent="0.25">
      <c r="A693" s="166"/>
      <c r="B693" s="166"/>
      <c r="C693" s="166"/>
      <c r="D693" s="166"/>
      <c r="E693" s="166"/>
      <c r="F693" s="166"/>
      <c r="G693" s="166"/>
      <c r="H693" s="166"/>
      <c r="I693" s="166"/>
      <c r="J693" s="166"/>
      <c r="K693" s="166"/>
      <c r="L693" s="166"/>
      <c r="M693" s="166"/>
      <c r="N693" s="166"/>
      <c r="O693" s="166"/>
      <c r="P693" s="166"/>
      <c r="Q693" s="166"/>
      <c r="R693" s="166"/>
      <c r="S693" s="166"/>
      <c r="T693" s="166"/>
    </row>
    <row r="694" spans="1:20" ht="15.75" x14ac:dyDescent="0.25">
      <c r="A694" s="166"/>
      <c r="B694" s="166"/>
      <c r="C694" s="166"/>
      <c r="D694" s="166"/>
      <c r="E694" s="166"/>
      <c r="F694" s="166"/>
      <c r="G694" s="166"/>
      <c r="H694" s="166"/>
      <c r="I694" s="166"/>
      <c r="J694" s="166"/>
      <c r="K694" s="166"/>
      <c r="L694" s="166"/>
      <c r="M694" s="166"/>
      <c r="N694" s="166"/>
      <c r="O694" s="166"/>
      <c r="P694" s="166"/>
      <c r="Q694" s="166"/>
      <c r="R694" s="166"/>
      <c r="S694" s="166"/>
      <c r="T694" s="166"/>
    </row>
    <row r="695" spans="1:20" ht="15.75" x14ac:dyDescent="0.25">
      <c r="A695" s="166"/>
      <c r="B695" s="166"/>
      <c r="C695" s="166"/>
      <c r="D695" s="166"/>
      <c r="E695" s="166"/>
      <c r="F695" s="166"/>
      <c r="G695" s="166"/>
      <c r="H695" s="166"/>
      <c r="I695" s="166"/>
      <c r="J695" s="166"/>
      <c r="K695" s="166"/>
      <c r="L695" s="166"/>
      <c r="M695" s="166"/>
      <c r="N695" s="166"/>
      <c r="O695" s="166"/>
      <c r="P695" s="166"/>
      <c r="Q695" s="166"/>
      <c r="R695" s="166"/>
      <c r="S695" s="166"/>
      <c r="T695" s="166"/>
    </row>
    <row r="696" spans="1:20" ht="15.75" x14ac:dyDescent="0.25">
      <c r="A696" s="166"/>
      <c r="B696" s="166"/>
      <c r="C696" s="166"/>
      <c r="D696" s="166"/>
      <c r="E696" s="166"/>
      <c r="F696" s="166"/>
      <c r="G696" s="166"/>
      <c r="H696" s="166"/>
      <c r="I696" s="166"/>
      <c r="J696" s="166"/>
      <c r="K696" s="166"/>
      <c r="L696" s="166"/>
      <c r="M696" s="166"/>
      <c r="N696" s="166"/>
      <c r="O696" s="166"/>
      <c r="P696" s="166"/>
      <c r="Q696" s="166"/>
      <c r="R696" s="166"/>
      <c r="S696" s="166"/>
      <c r="T696" s="166"/>
    </row>
    <row r="697" spans="1:20" ht="15.75" x14ac:dyDescent="0.25">
      <c r="A697" s="166"/>
      <c r="B697" s="166"/>
      <c r="C697" s="166"/>
      <c r="D697" s="166"/>
      <c r="E697" s="166"/>
      <c r="F697" s="166"/>
      <c r="G697" s="166"/>
      <c r="H697" s="166"/>
      <c r="I697" s="166"/>
      <c r="J697" s="166"/>
      <c r="K697" s="166"/>
      <c r="L697" s="166"/>
      <c r="M697" s="166"/>
      <c r="N697" s="166"/>
      <c r="O697" s="166"/>
      <c r="P697" s="166"/>
      <c r="Q697" s="166"/>
      <c r="R697" s="166"/>
      <c r="S697" s="166"/>
      <c r="T697" s="166"/>
    </row>
    <row r="698" spans="1:20" ht="15.75" x14ac:dyDescent="0.25">
      <c r="A698" s="166"/>
      <c r="B698" s="166"/>
      <c r="C698" s="166"/>
      <c r="D698" s="166"/>
      <c r="E698" s="166"/>
      <c r="F698" s="166"/>
      <c r="G698" s="166"/>
      <c r="H698" s="166"/>
      <c r="I698" s="166"/>
      <c r="J698" s="166"/>
      <c r="K698" s="166"/>
      <c r="L698" s="166"/>
      <c r="M698" s="166"/>
      <c r="N698" s="166"/>
      <c r="O698" s="166"/>
      <c r="P698" s="166"/>
      <c r="Q698" s="166"/>
      <c r="R698" s="166"/>
      <c r="S698" s="166"/>
      <c r="T698" s="166"/>
    </row>
    <row r="699" spans="1:20" ht="15.75" x14ac:dyDescent="0.25">
      <c r="A699" s="166"/>
      <c r="B699" s="166"/>
      <c r="C699" s="166"/>
      <c r="D699" s="166"/>
      <c r="E699" s="166"/>
      <c r="F699" s="166"/>
      <c r="G699" s="166"/>
      <c r="H699" s="166"/>
      <c r="I699" s="166"/>
      <c r="J699" s="166"/>
      <c r="K699" s="166"/>
      <c r="L699" s="166"/>
      <c r="M699" s="166"/>
      <c r="N699" s="166"/>
      <c r="O699" s="166"/>
      <c r="P699" s="166"/>
      <c r="Q699" s="166"/>
      <c r="R699" s="166"/>
      <c r="S699" s="166"/>
      <c r="T699" s="166"/>
    </row>
    <row r="700" spans="1:20" ht="15.75" x14ac:dyDescent="0.25">
      <c r="A700" s="166"/>
      <c r="B700" s="166"/>
      <c r="C700" s="166"/>
      <c r="D700" s="166"/>
      <c r="E700" s="166"/>
      <c r="F700" s="166"/>
      <c r="G700" s="166"/>
      <c r="H700" s="166"/>
      <c r="I700" s="166"/>
      <c r="J700" s="166"/>
      <c r="K700" s="166"/>
      <c r="L700" s="166"/>
      <c r="M700" s="166"/>
      <c r="N700" s="166"/>
      <c r="O700" s="166"/>
      <c r="P700" s="166"/>
      <c r="Q700" s="166"/>
      <c r="R700" s="166"/>
      <c r="S700" s="166"/>
      <c r="T700" s="166"/>
    </row>
    <row r="701" spans="1:20" ht="15.75" x14ac:dyDescent="0.25">
      <c r="A701" s="166"/>
      <c r="B701" s="166"/>
      <c r="C701" s="166"/>
      <c r="D701" s="166"/>
      <c r="E701" s="166"/>
      <c r="F701" s="166"/>
      <c r="G701" s="166"/>
      <c r="H701" s="166"/>
      <c r="I701" s="166"/>
      <c r="J701" s="166"/>
      <c r="K701" s="166"/>
      <c r="L701" s="166"/>
      <c r="M701" s="166"/>
      <c r="N701" s="166"/>
      <c r="O701" s="166"/>
      <c r="P701" s="166"/>
      <c r="Q701" s="166"/>
      <c r="R701" s="166"/>
      <c r="S701" s="166"/>
      <c r="T701" s="166"/>
    </row>
    <row r="702" spans="1:20" ht="15.75" x14ac:dyDescent="0.25">
      <c r="A702" s="166"/>
      <c r="B702" s="166"/>
      <c r="C702" s="166"/>
      <c r="D702" s="166"/>
      <c r="E702" s="166"/>
      <c r="F702" s="166"/>
      <c r="G702" s="166"/>
      <c r="H702" s="166"/>
      <c r="I702" s="166"/>
      <c r="J702" s="166"/>
      <c r="K702" s="166"/>
      <c r="L702" s="166"/>
      <c r="M702" s="166"/>
      <c r="N702" s="166"/>
      <c r="O702" s="166"/>
      <c r="P702" s="166"/>
      <c r="Q702" s="166"/>
      <c r="R702" s="166"/>
      <c r="S702" s="166"/>
      <c r="T702" s="166"/>
    </row>
    <row r="703" spans="1:20" ht="15.75" x14ac:dyDescent="0.25">
      <c r="A703" s="166"/>
      <c r="B703" s="166"/>
      <c r="C703" s="166"/>
      <c r="D703" s="166"/>
      <c r="E703" s="166"/>
      <c r="F703" s="166"/>
      <c r="G703" s="166"/>
      <c r="H703" s="166"/>
      <c r="I703" s="166"/>
      <c r="J703" s="166"/>
      <c r="K703" s="166"/>
      <c r="L703" s="166"/>
      <c r="M703" s="166"/>
      <c r="N703" s="166"/>
      <c r="O703" s="166"/>
      <c r="P703" s="166"/>
      <c r="Q703" s="166"/>
      <c r="R703" s="166"/>
      <c r="S703" s="166"/>
      <c r="T703" s="166"/>
    </row>
    <row r="704" spans="1:20" ht="15.75" x14ac:dyDescent="0.25">
      <c r="A704" s="166"/>
      <c r="B704" s="166"/>
      <c r="C704" s="166"/>
      <c r="D704" s="166"/>
      <c r="E704" s="166"/>
      <c r="F704" s="166"/>
      <c r="G704" s="166"/>
      <c r="H704" s="166"/>
      <c r="I704" s="166"/>
      <c r="J704" s="166"/>
      <c r="K704" s="166"/>
      <c r="L704" s="166"/>
      <c r="M704" s="166"/>
      <c r="N704" s="166"/>
      <c r="O704" s="166"/>
      <c r="P704" s="166"/>
      <c r="Q704" s="166"/>
      <c r="R704" s="166"/>
      <c r="S704" s="166"/>
      <c r="T704" s="166"/>
    </row>
    <row r="705" spans="1:20" ht="15.75" x14ac:dyDescent="0.25">
      <c r="A705" s="166"/>
      <c r="B705" s="166"/>
      <c r="C705" s="166"/>
      <c r="D705" s="166"/>
      <c r="E705" s="166"/>
      <c r="F705" s="166"/>
      <c r="G705" s="166"/>
      <c r="H705" s="166"/>
      <c r="I705" s="166"/>
      <c r="J705" s="166"/>
      <c r="K705" s="166"/>
      <c r="L705" s="166"/>
      <c r="M705" s="166"/>
      <c r="N705" s="166"/>
      <c r="O705" s="166"/>
      <c r="P705" s="166"/>
      <c r="Q705" s="166"/>
      <c r="R705" s="166"/>
      <c r="S705" s="166"/>
      <c r="T705" s="166"/>
    </row>
    <row r="706" spans="1:20" ht="15.75" x14ac:dyDescent="0.25">
      <c r="A706" s="166"/>
      <c r="B706" s="166"/>
      <c r="C706" s="166"/>
      <c r="D706" s="166"/>
      <c r="E706" s="166"/>
      <c r="F706" s="166"/>
      <c r="G706" s="166"/>
      <c r="H706" s="166"/>
      <c r="I706" s="166"/>
      <c r="J706" s="166"/>
      <c r="K706" s="166"/>
      <c r="L706" s="166"/>
      <c r="M706" s="166"/>
      <c r="N706" s="166"/>
      <c r="O706" s="166"/>
      <c r="P706" s="166"/>
      <c r="Q706" s="166"/>
      <c r="R706" s="166"/>
      <c r="S706" s="166"/>
      <c r="T706" s="166"/>
    </row>
    <row r="707" spans="1:20" ht="15.75" x14ac:dyDescent="0.25">
      <c r="A707" s="166"/>
      <c r="B707" s="166"/>
      <c r="C707" s="166"/>
      <c r="D707" s="166"/>
      <c r="E707" s="166"/>
      <c r="F707" s="166"/>
      <c r="G707" s="166"/>
      <c r="H707" s="166"/>
      <c r="I707" s="166"/>
      <c r="J707" s="166"/>
      <c r="K707" s="166"/>
      <c r="L707" s="166"/>
      <c r="M707" s="166"/>
      <c r="N707" s="166"/>
      <c r="O707" s="166"/>
      <c r="P707" s="166"/>
      <c r="Q707" s="166"/>
      <c r="R707" s="166"/>
      <c r="S707" s="166"/>
      <c r="T707" s="166"/>
    </row>
    <row r="708" spans="1:20" ht="15.75" x14ac:dyDescent="0.25">
      <c r="A708" s="166"/>
      <c r="B708" s="166"/>
      <c r="C708" s="166"/>
      <c r="D708" s="166"/>
      <c r="E708" s="166"/>
      <c r="F708" s="166"/>
      <c r="G708" s="166"/>
      <c r="H708" s="166"/>
      <c r="I708" s="166"/>
      <c r="J708" s="166"/>
      <c r="K708" s="166"/>
      <c r="L708" s="166"/>
      <c r="M708" s="166"/>
      <c r="N708" s="166"/>
      <c r="O708" s="166"/>
      <c r="P708" s="166"/>
      <c r="Q708" s="166"/>
      <c r="R708" s="166"/>
      <c r="S708" s="166"/>
      <c r="T708" s="166"/>
    </row>
    <row r="709" spans="1:20" ht="15.75" x14ac:dyDescent="0.25">
      <c r="A709" s="166"/>
      <c r="B709" s="166"/>
      <c r="C709" s="166"/>
      <c r="D709" s="166"/>
      <c r="E709" s="166"/>
      <c r="F709" s="166"/>
      <c r="G709" s="166"/>
      <c r="H709" s="166"/>
      <c r="I709" s="166"/>
      <c r="J709" s="166"/>
      <c r="K709" s="166"/>
      <c r="L709" s="166"/>
      <c r="M709" s="166"/>
      <c r="N709" s="166"/>
      <c r="O709" s="166"/>
      <c r="P709" s="166"/>
      <c r="Q709" s="166"/>
      <c r="R709" s="166"/>
      <c r="S709" s="166"/>
      <c r="T709" s="166"/>
    </row>
    <row r="710" spans="1:20" ht="15.75" x14ac:dyDescent="0.25">
      <c r="A710" s="166"/>
      <c r="B710" s="166"/>
      <c r="C710" s="166"/>
      <c r="D710" s="166"/>
      <c r="E710" s="166"/>
      <c r="F710" s="166"/>
      <c r="G710" s="166"/>
      <c r="H710" s="166"/>
      <c r="I710" s="166"/>
      <c r="J710" s="166"/>
      <c r="K710" s="166"/>
      <c r="L710" s="166"/>
      <c r="M710" s="166"/>
      <c r="N710" s="166"/>
      <c r="O710" s="166"/>
      <c r="P710" s="166"/>
      <c r="Q710" s="166"/>
      <c r="R710" s="166"/>
      <c r="S710" s="166"/>
      <c r="T710" s="166"/>
    </row>
    <row r="711" spans="1:20" ht="15.75" x14ac:dyDescent="0.25">
      <c r="A711" s="166"/>
      <c r="B711" s="166"/>
      <c r="C711" s="166"/>
      <c r="D711" s="166"/>
      <c r="E711" s="166"/>
      <c r="F711" s="166"/>
      <c r="G711" s="166"/>
      <c r="H711" s="166"/>
      <c r="I711" s="166"/>
      <c r="J711" s="166"/>
      <c r="K711" s="166"/>
      <c r="L711" s="166"/>
      <c r="M711" s="166"/>
      <c r="N711" s="166"/>
      <c r="O711" s="166"/>
      <c r="P711" s="166"/>
      <c r="Q711" s="166"/>
      <c r="R711" s="166"/>
      <c r="S711" s="166"/>
      <c r="T711" s="166"/>
    </row>
    <row r="712" spans="1:20" ht="15.75" x14ac:dyDescent="0.25">
      <c r="A712" s="166"/>
      <c r="B712" s="166"/>
      <c r="C712" s="166"/>
      <c r="D712" s="166"/>
      <c r="E712" s="166"/>
      <c r="F712" s="166"/>
      <c r="G712" s="166"/>
      <c r="H712" s="166"/>
      <c r="I712" s="166"/>
      <c r="J712" s="166"/>
      <c r="K712" s="166"/>
      <c r="L712" s="166"/>
      <c r="M712" s="166"/>
      <c r="N712" s="166"/>
      <c r="O712" s="166"/>
      <c r="P712" s="166"/>
      <c r="Q712" s="166"/>
      <c r="R712" s="166"/>
      <c r="S712" s="166"/>
      <c r="T712" s="166"/>
    </row>
    <row r="713" spans="1:20" ht="15.75" x14ac:dyDescent="0.25">
      <c r="A713" s="166"/>
      <c r="B713" s="166"/>
      <c r="C713" s="166"/>
      <c r="D713" s="166"/>
      <c r="E713" s="166"/>
      <c r="F713" s="166"/>
      <c r="G713" s="166"/>
      <c r="H713" s="166"/>
      <c r="I713" s="166"/>
      <c r="J713" s="166"/>
      <c r="K713" s="166"/>
      <c r="L713" s="166"/>
      <c r="M713" s="166"/>
      <c r="N713" s="166"/>
      <c r="O713" s="166"/>
      <c r="P713" s="166"/>
      <c r="Q713" s="166"/>
      <c r="R713" s="166"/>
      <c r="S713" s="166"/>
      <c r="T713" s="166"/>
    </row>
    <row r="714" spans="1:20" ht="15.75" x14ac:dyDescent="0.25">
      <c r="A714" s="166"/>
      <c r="B714" s="166"/>
      <c r="C714" s="166"/>
      <c r="D714" s="166"/>
      <c r="E714" s="166"/>
      <c r="F714" s="166"/>
      <c r="G714" s="166"/>
      <c r="H714" s="166"/>
      <c r="I714" s="166"/>
      <c r="J714" s="166"/>
      <c r="K714" s="166"/>
      <c r="L714" s="166"/>
      <c r="M714" s="166"/>
      <c r="N714" s="166"/>
      <c r="O714" s="166"/>
      <c r="P714" s="166"/>
      <c r="Q714" s="166"/>
      <c r="R714" s="166"/>
      <c r="S714" s="166"/>
      <c r="T714" s="166"/>
    </row>
    <row r="715" spans="1:20" ht="15.75" x14ac:dyDescent="0.25">
      <c r="A715" s="166"/>
      <c r="B715" s="166"/>
      <c r="C715" s="166"/>
      <c r="D715" s="166"/>
      <c r="E715" s="166"/>
      <c r="F715" s="166"/>
      <c r="G715" s="166"/>
      <c r="H715" s="166"/>
      <c r="I715" s="166"/>
      <c r="J715" s="166"/>
      <c r="K715" s="166"/>
      <c r="L715" s="166"/>
      <c r="M715" s="166"/>
      <c r="N715" s="166"/>
      <c r="O715" s="166"/>
      <c r="P715" s="166"/>
      <c r="Q715" s="166"/>
      <c r="R715" s="166"/>
      <c r="S715" s="166"/>
      <c r="T715" s="166"/>
    </row>
    <row r="716" spans="1:20" ht="15.75" x14ac:dyDescent="0.25">
      <c r="A716" s="166"/>
      <c r="B716" s="166"/>
      <c r="C716" s="166"/>
      <c r="D716" s="166"/>
      <c r="E716" s="166"/>
      <c r="F716" s="166"/>
      <c r="G716" s="166"/>
      <c r="H716" s="166"/>
      <c r="I716" s="166"/>
      <c r="J716" s="166"/>
      <c r="K716" s="166"/>
      <c r="L716" s="166"/>
      <c r="M716" s="166"/>
      <c r="N716" s="166"/>
      <c r="O716" s="166"/>
      <c r="P716" s="166"/>
      <c r="Q716" s="166"/>
      <c r="R716" s="166"/>
      <c r="S716" s="166"/>
      <c r="T716" s="166"/>
    </row>
    <row r="717" spans="1:20" ht="15.75" x14ac:dyDescent="0.25">
      <c r="A717" s="166"/>
      <c r="B717" s="166"/>
      <c r="C717" s="166"/>
      <c r="D717" s="166"/>
      <c r="E717" s="166"/>
      <c r="F717" s="166"/>
      <c r="G717" s="166"/>
      <c r="H717" s="166"/>
      <c r="I717" s="166"/>
      <c r="J717" s="166"/>
      <c r="K717" s="166"/>
      <c r="L717" s="166"/>
      <c r="M717" s="166"/>
      <c r="N717" s="166"/>
      <c r="O717" s="166"/>
      <c r="P717" s="166"/>
      <c r="Q717" s="166"/>
      <c r="R717" s="166"/>
      <c r="S717" s="166"/>
      <c r="T717" s="166"/>
    </row>
    <row r="718" spans="1:20" ht="15.75" x14ac:dyDescent="0.25">
      <c r="A718" s="166"/>
      <c r="B718" s="166"/>
      <c r="C718" s="166"/>
      <c r="D718" s="166"/>
      <c r="E718" s="166"/>
      <c r="F718" s="166"/>
      <c r="G718" s="166"/>
      <c r="H718" s="166"/>
      <c r="I718" s="166"/>
      <c r="J718" s="166"/>
      <c r="K718" s="166"/>
      <c r="L718" s="166"/>
      <c r="M718" s="166"/>
      <c r="N718" s="166"/>
      <c r="O718" s="166"/>
      <c r="P718" s="166"/>
      <c r="Q718" s="166"/>
      <c r="R718" s="166"/>
      <c r="S718" s="166"/>
      <c r="T718" s="166"/>
    </row>
    <row r="719" spans="1:20" ht="15.75" x14ac:dyDescent="0.25">
      <c r="A719" s="166"/>
      <c r="B719" s="166"/>
      <c r="C719" s="166"/>
      <c r="D719" s="166"/>
      <c r="E719" s="166"/>
      <c r="F719" s="166"/>
      <c r="G719" s="166"/>
      <c r="H719" s="166"/>
      <c r="I719" s="166"/>
      <c r="J719" s="166"/>
      <c r="K719" s="166"/>
      <c r="L719" s="166"/>
      <c r="M719" s="166"/>
      <c r="N719" s="166"/>
      <c r="O719" s="166"/>
      <c r="P719" s="166"/>
      <c r="Q719" s="166"/>
      <c r="R719" s="166"/>
      <c r="S719" s="166"/>
      <c r="T719" s="166"/>
    </row>
    <row r="720" spans="1:20" ht="15.75" x14ac:dyDescent="0.25">
      <c r="A720" s="166"/>
      <c r="B720" s="166"/>
      <c r="C720" s="166"/>
      <c r="D720" s="166"/>
      <c r="E720" s="166"/>
      <c r="F720" s="166"/>
      <c r="G720" s="166"/>
      <c r="H720" s="166"/>
      <c r="I720" s="166"/>
      <c r="J720" s="166"/>
      <c r="K720" s="166"/>
      <c r="L720" s="166"/>
      <c r="M720" s="166"/>
      <c r="N720" s="166"/>
      <c r="O720" s="166"/>
      <c r="P720" s="166"/>
      <c r="Q720" s="166"/>
      <c r="R720" s="166"/>
      <c r="S720" s="166"/>
      <c r="T720" s="166"/>
    </row>
    <row r="721" spans="1:20" ht="15.75" x14ac:dyDescent="0.25">
      <c r="A721" s="166"/>
      <c r="B721" s="166"/>
      <c r="C721" s="166"/>
      <c r="D721" s="166"/>
      <c r="E721" s="166"/>
      <c r="F721" s="166"/>
      <c r="G721" s="166"/>
      <c r="H721" s="166"/>
      <c r="I721" s="166"/>
      <c r="J721" s="166"/>
      <c r="K721" s="166"/>
      <c r="L721" s="166"/>
      <c r="M721" s="166"/>
      <c r="N721" s="166"/>
      <c r="O721" s="166"/>
      <c r="P721" s="166"/>
      <c r="Q721" s="166"/>
      <c r="R721" s="166"/>
      <c r="S721" s="166"/>
      <c r="T721" s="166"/>
    </row>
    <row r="722" spans="1:20" ht="15.75" x14ac:dyDescent="0.25">
      <c r="A722" s="166"/>
      <c r="B722" s="166"/>
      <c r="C722" s="166"/>
      <c r="D722" s="166"/>
      <c r="E722" s="166"/>
      <c r="F722" s="166"/>
      <c r="G722" s="166"/>
      <c r="H722" s="166"/>
      <c r="I722" s="166"/>
      <c r="J722" s="166"/>
      <c r="K722" s="166"/>
      <c r="L722" s="166"/>
      <c r="M722" s="166"/>
      <c r="N722" s="166"/>
      <c r="O722" s="166"/>
      <c r="P722" s="166"/>
      <c r="Q722" s="166"/>
      <c r="R722" s="166"/>
      <c r="S722" s="166"/>
      <c r="T722" s="166"/>
    </row>
    <row r="723" spans="1:20" ht="15.75" x14ac:dyDescent="0.25">
      <c r="A723" s="166"/>
      <c r="B723" s="166"/>
      <c r="H723" s="166"/>
    </row>
    <row r="724" spans="1:20" ht="15.75" x14ac:dyDescent="0.25">
      <c r="A724" s="166"/>
      <c r="B724" s="166"/>
    </row>
  </sheetData>
  <sheetProtection algorithmName="SHA-512" hashValue="UuA6XafLCipps1zZA01ag/x09z32PJkQyqb4DKOV8lMnE2nuoC7Sg9VemloqYgC0yhfESjiWYCUd4nGDshJQKw==" saltValue="nhGek/0/4sKEIM2vTqWQ3w=="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1077"/>
  <sheetViews>
    <sheetView topLeftCell="A7" zoomScaleNormal="100" workbookViewId="0">
      <pane ySplit="3" topLeftCell="A475" activePane="bottomLeft" state="frozen"/>
      <selection activeCell="B27" sqref="B27"/>
      <selection pane="bottomLeft" activeCell="A487" sqref="A487"/>
    </sheetView>
  </sheetViews>
  <sheetFormatPr defaultColWidth="8.85546875" defaultRowHeight="15" x14ac:dyDescent="0.25"/>
  <cols>
    <col min="1" max="1" width="68.7109375" style="227" customWidth="1"/>
    <col min="2" max="2" width="68.42578125" style="227" customWidth="1"/>
    <col min="3" max="3" width="66.7109375" style="227" customWidth="1"/>
    <col min="4" max="4" width="78.42578125" style="227" customWidth="1"/>
    <col min="5" max="5" width="59.85546875" style="227" customWidth="1"/>
    <col min="6" max="6" width="67.28515625" style="227" customWidth="1"/>
    <col min="7" max="7" width="68" style="227" customWidth="1"/>
    <col min="8" max="16384" width="8.85546875" style="227"/>
  </cols>
  <sheetData>
    <row r="1" spans="1:7" x14ac:dyDescent="0.25">
      <c r="A1" s="227" t="s">
        <v>2</v>
      </c>
    </row>
    <row r="2" spans="1:7" x14ac:dyDescent="0.25">
      <c r="A2" s="227" t="s">
        <v>176</v>
      </c>
    </row>
    <row r="3" spans="1:7" x14ac:dyDescent="0.25">
      <c r="A3" s="227" t="s">
        <v>177</v>
      </c>
    </row>
    <row r="4" spans="1:7" x14ac:dyDescent="0.25">
      <c r="A4" s="227" t="s">
        <v>178</v>
      </c>
    </row>
    <row r="5" spans="1:7" x14ac:dyDescent="0.25">
      <c r="A5" s="227" t="s">
        <v>179</v>
      </c>
    </row>
    <row r="6" spans="1:7" x14ac:dyDescent="0.25">
      <c r="A6" s="227" t="s">
        <v>180</v>
      </c>
    </row>
    <row r="7" spans="1:7" x14ac:dyDescent="0.25">
      <c r="A7" s="227" t="s">
        <v>181</v>
      </c>
    </row>
    <row r="8" spans="1:7" ht="15.75" thickBot="1" x14ac:dyDescent="0.3"/>
    <row r="9" spans="1:7" ht="16.5" thickTop="1" thickBot="1" x14ac:dyDescent="0.3">
      <c r="A9" s="228" t="s">
        <v>182</v>
      </c>
      <c r="B9" s="228" t="s">
        <v>183</v>
      </c>
      <c r="C9" s="215" t="s">
        <v>184</v>
      </c>
      <c r="D9" s="228" t="s">
        <v>178</v>
      </c>
      <c r="E9" s="228" t="s">
        <v>185</v>
      </c>
      <c r="F9" s="228" t="s">
        <v>180</v>
      </c>
      <c r="G9" s="228" t="s">
        <v>186</v>
      </c>
    </row>
    <row r="10" spans="1:7" ht="15.75" thickTop="1" x14ac:dyDescent="0.25">
      <c r="A10" s="229"/>
      <c r="B10" s="229"/>
      <c r="C10" s="216"/>
      <c r="D10" s="229"/>
      <c r="E10" s="229"/>
      <c r="F10" s="229"/>
      <c r="G10" s="229"/>
    </row>
    <row r="11" spans="1:7" x14ac:dyDescent="0.25">
      <c r="A11" s="394" t="s">
        <v>187</v>
      </c>
      <c r="B11" s="394"/>
      <c r="C11" s="394"/>
      <c r="D11" s="394"/>
      <c r="E11" s="394"/>
      <c r="F11" s="394"/>
      <c r="G11" s="394"/>
    </row>
    <row r="12" spans="1:7" x14ac:dyDescent="0.25">
      <c r="A12" s="220" t="s">
        <v>187</v>
      </c>
      <c r="B12" s="220" t="s">
        <v>187</v>
      </c>
      <c r="C12" s="220" t="s">
        <v>188</v>
      </c>
      <c r="D12" s="220" t="s">
        <v>189</v>
      </c>
      <c r="E12" s="220" t="s">
        <v>190</v>
      </c>
      <c r="F12" s="220" t="s">
        <v>191</v>
      </c>
      <c r="G12" s="220" t="s">
        <v>192</v>
      </c>
    </row>
    <row r="13" spans="1:7" ht="30" x14ac:dyDescent="0.25">
      <c r="A13" s="220" t="s">
        <v>193</v>
      </c>
      <c r="B13" s="220" t="s">
        <v>194</v>
      </c>
      <c r="C13" s="220" t="s">
        <v>195</v>
      </c>
      <c r="D13" s="220" t="s">
        <v>196</v>
      </c>
      <c r="E13" s="220" t="s">
        <v>197</v>
      </c>
      <c r="F13" s="220" t="s">
        <v>198</v>
      </c>
      <c r="G13" s="220" t="s">
        <v>199</v>
      </c>
    </row>
    <row r="14" spans="1:7" ht="150" x14ac:dyDescent="0.25">
      <c r="A14" s="222" t="s">
        <v>200</v>
      </c>
      <c r="B14" s="222" t="s">
        <v>201</v>
      </c>
      <c r="C14" s="222" t="s">
        <v>202</v>
      </c>
      <c r="D14" s="222" t="s">
        <v>203</v>
      </c>
      <c r="E14" s="222" t="s">
        <v>204</v>
      </c>
      <c r="F14" s="222" t="s">
        <v>205</v>
      </c>
      <c r="G14" s="222" t="s">
        <v>206</v>
      </c>
    </row>
    <row r="15" spans="1:7" x14ac:dyDescent="0.25">
      <c r="A15" s="220" t="s">
        <v>207</v>
      </c>
      <c r="B15" s="220" t="s">
        <v>208</v>
      </c>
      <c r="C15" s="220" t="s">
        <v>209</v>
      </c>
      <c r="D15" s="220" t="s">
        <v>210</v>
      </c>
      <c r="E15" s="220" t="s">
        <v>211</v>
      </c>
      <c r="F15" s="220" t="s">
        <v>212</v>
      </c>
      <c r="G15" s="220" t="s">
        <v>213</v>
      </c>
    </row>
    <row r="16" spans="1:7" ht="30" x14ac:dyDescent="0.25">
      <c r="A16" s="220" t="s">
        <v>214</v>
      </c>
      <c r="B16" s="220" t="s">
        <v>215</v>
      </c>
      <c r="C16" s="220" t="s">
        <v>216</v>
      </c>
      <c r="D16" s="220" t="s">
        <v>217</v>
      </c>
      <c r="E16" s="220" t="s">
        <v>218</v>
      </c>
      <c r="F16" s="220" t="s">
        <v>219</v>
      </c>
      <c r="G16" s="220" t="s">
        <v>220</v>
      </c>
    </row>
    <row r="17" spans="1:8" s="222" customFormat="1" ht="255" x14ac:dyDescent="0.25">
      <c r="A17" s="222" t="s">
        <v>5376</v>
      </c>
      <c r="B17" s="222" t="s">
        <v>5374</v>
      </c>
      <c r="C17" s="222" t="s">
        <v>5375</v>
      </c>
      <c r="D17" s="222" t="s">
        <v>5377</v>
      </c>
      <c r="E17" s="222" t="s">
        <v>5378</v>
      </c>
      <c r="F17" s="222" t="s">
        <v>5379</v>
      </c>
      <c r="G17" s="222" t="s">
        <v>5380</v>
      </c>
      <c r="H17" s="230"/>
    </row>
    <row r="18" spans="1:8" x14ac:dyDescent="0.25">
      <c r="A18" s="220" t="s">
        <v>221</v>
      </c>
      <c r="B18" s="220" t="s">
        <v>222</v>
      </c>
      <c r="C18" s="220" t="s">
        <v>223</v>
      </c>
      <c r="D18" s="220" t="s">
        <v>224</v>
      </c>
      <c r="E18" s="220" t="s">
        <v>225</v>
      </c>
      <c r="F18" s="220" t="s">
        <v>226</v>
      </c>
      <c r="G18" s="220" t="s">
        <v>227</v>
      </c>
    </row>
    <row r="19" spans="1:8" s="222" customFormat="1" ht="120" x14ac:dyDescent="0.25">
      <c r="A19" s="222" t="s">
        <v>228</v>
      </c>
      <c r="B19" s="222" t="s">
        <v>229</v>
      </c>
      <c r="C19" s="222" t="s">
        <v>230</v>
      </c>
      <c r="D19" s="222" t="s">
        <v>231</v>
      </c>
      <c r="E19" s="222" t="s">
        <v>232</v>
      </c>
      <c r="F19" s="222" t="s">
        <v>233</v>
      </c>
      <c r="G19" s="222" t="s">
        <v>234</v>
      </c>
      <c r="H19" s="230"/>
    </row>
    <row r="20" spans="1:8" ht="30" x14ac:dyDescent="0.25">
      <c r="A20" s="231" t="s">
        <v>235</v>
      </c>
      <c r="B20" s="217" t="s">
        <v>236</v>
      </c>
      <c r="C20" s="232" t="s">
        <v>237</v>
      </c>
      <c r="D20" s="233" t="s">
        <v>238</v>
      </c>
      <c r="E20" s="217" t="s">
        <v>239</v>
      </c>
      <c r="F20" s="232" t="s">
        <v>240</v>
      </c>
      <c r="G20" s="232" t="s">
        <v>241</v>
      </c>
    </row>
    <row r="21" spans="1:8" ht="409.5" x14ac:dyDescent="0.25">
      <c r="A21" s="222" t="s">
        <v>5424</v>
      </c>
      <c r="B21" s="222" t="s">
        <v>5420</v>
      </c>
      <c r="C21" s="222" t="s">
        <v>5419</v>
      </c>
      <c r="D21" s="222" t="s">
        <v>5422</v>
      </c>
      <c r="E21" s="222" t="s">
        <v>5421</v>
      </c>
      <c r="F21" s="222" t="s">
        <v>5423</v>
      </c>
      <c r="G21" s="222" t="s">
        <v>5425</v>
      </c>
    </row>
    <row r="22" spans="1:8" x14ac:dyDescent="0.25">
      <c r="A22" s="220" t="s">
        <v>242</v>
      </c>
      <c r="B22" s="220" t="s">
        <v>243</v>
      </c>
      <c r="C22" s="220" t="s">
        <v>244</v>
      </c>
      <c r="D22" s="220" t="s">
        <v>245</v>
      </c>
      <c r="E22" s="220" t="s">
        <v>246</v>
      </c>
      <c r="F22" s="220" t="s">
        <v>247</v>
      </c>
      <c r="G22" s="220" t="s">
        <v>248</v>
      </c>
    </row>
    <row r="23" spans="1:8" ht="409.5" x14ac:dyDescent="0.25">
      <c r="A23" s="222" t="s">
        <v>5127</v>
      </c>
      <c r="B23" s="222" t="s">
        <v>5249</v>
      </c>
      <c r="C23" s="222" t="s">
        <v>5250</v>
      </c>
      <c r="D23" s="222" t="s">
        <v>5251</v>
      </c>
      <c r="E23" s="222" t="s">
        <v>5416</v>
      </c>
      <c r="F23" s="222" t="s">
        <v>5417</v>
      </c>
      <c r="G23" s="222" t="s">
        <v>5418</v>
      </c>
    </row>
    <row r="24" spans="1:8" x14ac:dyDescent="0.25">
      <c r="A24" s="220" t="s">
        <v>249</v>
      </c>
      <c r="B24" s="220" t="s">
        <v>250</v>
      </c>
      <c r="C24" s="220" t="s">
        <v>251</v>
      </c>
      <c r="D24" s="220" t="s">
        <v>252</v>
      </c>
      <c r="E24" s="220" t="s">
        <v>253</v>
      </c>
      <c r="F24" s="220" t="s">
        <v>254</v>
      </c>
      <c r="G24" s="220" t="s">
        <v>255</v>
      </c>
    </row>
    <row r="25" spans="1:8" ht="45" x14ac:dyDescent="0.25">
      <c r="A25" s="222" t="s">
        <v>256</v>
      </c>
      <c r="B25" s="222" t="s">
        <v>257</v>
      </c>
      <c r="C25" s="222" t="s">
        <v>258</v>
      </c>
      <c r="D25" s="222" t="s">
        <v>259</v>
      </c>
      <c r="E25" s="222" t="s">
        <v>260</v>
      </c>
      <c r="F25" s="222" t="s">
        <v>261</v>
      </c>
      <c r="G25" s="222" t="s">
        <v>262</v>
      </c>
    </row>
    <row r="26" spans="1:8" x14ac:dyDescent="0.25">
      <c r="A26" s="220" t="s">
        <v>263</v>
      </c>
      <c r="B26" s="220" t="s">
        <v>264</v>
      </c>
      <c r="C26" s="220" t="s">
        <v>265</v>
      </c>
      <c r="D26" s="220" t="s">
        <v>266</v>
      </c>
      <c r="E26" s="220" t="s">
        <v>267</v>
      </c>
      <c r="F26" s="220" t="s">
        <v>268</v>
      </c>
      <c r="G26" s="220" t="s">
        <v>269</v>
      </c>
    </row>
    <row r="27" spans="1:8" ht="45" x14ac:dyDescent="0.25">
      <c r="A27" s="220" t="s">
        <v>270</v>
      </c>
      <c r="B27" s="220" t="s">
        <v>271</v>
      </c>
      <c r="C27" s="220" t="s">
        <v>272</v>
      </c>
      <c r="D27" s="220" t="s">
        <v>273</v>
      </c>
      <c r="E27" s="220" t="s">
        <v>274</v>
      </c>
      <c r="F27" s="220" t="s">
        <v>275</v>
      </c>
      <c r="G27" s="220" t="s">
        <v>276</v>
      </c>
    </row>
    <row r="28" spans="1:8" x14ac:dyDescent="0.25">
      <c r="A28" s="220" t="s">
        <v>277</v>
      </c>
      <c r="B28" s="220" t="s">
        <v>278</v>
      </c>
      <c r="C28" s="218" t="s">
        <v>279</v>
      </c>
      <c r="D28" s="218" t="s">
        <v>280</v>
      </c>
      <c r="E28" s="218" t="s">
        <v>281</v>
      </c>
      <c r="F28" s="218" t="s">
        <v>282</v>
      </c>
      <c r="G28" s="218" t="s">
        <v>283</v>
      </c>
    </row>
    <row r="29" spans="1:8" ht="45" x14ac:dyDescent="0.25">
      <c r="A29" s="222" t="s">
        <v>284</v>
      </c>
      <c r="B29" s="222" t="s">
        <v>285</v>
      </c>
      <c r="C29" s="222" t="s">
        <v>286</v>
      </c>
      <c r="D29" s="222" t="s">
        <v>287</v>
      </c>
      <c r="E29" s="222" t="s">
        <v>288</v>
      </c>
      <c r="F29" s="222" t="s">
        <v>289</v>
      </c>
      <c r="G29" s="222" t="s">
        <v>290</v>
      </c>
    </row>
    <row r="30" spans="1:8" x14ac:dyDescent="0.25">
      <c r="A30" s="222" t="s">
        <v>291</v>
      </c>
      <c r="B30" s="222" t="s">
        <v>292</v>
      </c>
      <c r="C30" s="222" t="s">
        <v>293</v>
      </c>
      <c r="D30" s="222" t="s">
        <v>294</v>
      </c>
      <c r="E30" s="222" t="s">
        <v>295</v>
      </c>
      <c r="F30" s="222" t="s">
        <v>296</v>
      </c>
      <c r="G30" s="222" t="s">
        <v>297</v>
      </c>
    </row>
    <row r="31" spans="1:8" ht="45" customHeight="1" x14ac:dyDescent="0.25">
      <c r="A31" s="222" t="s">
        <v>5299</v>
      </c>
      <c r="B31" s="222" t="s">
        <v>5300</v>
      </c>
      <c r="C31" s="222" t="s">
        <v>5301</v>
      </c>
      <c r="D31" s="222" t="s">
        <v>5302</v>
      </c>
      <c r="E31" s="222" t="s">
        <v>5303</v>
      </c>
      <c r="F31" s="222" t="s">
        <v>5304</v>
      </c>
      <c r="G31" s="222" t="s">
        <v>5305</v>
      </c>
    </row>
    <row r="32" spans="1:8" x14ac:dyDescent="0.25">
      <c r="A32" s="220" t="s">
        <v>298</v>
      </c>
      <c r="B32" s="220" t="s">
        <v>299</v>
      </c>
      <c r="C32" s="220" t="s">
        <v>300</v>
      </c>
      <c r="D32" s="220" t="s">
        <v>301</v>
      </c>
      <c r="E32" s="220" t="s">
        <v>302</v>
      </c>
      <c r="F32" s="220" t="s">
        <v>303</v>
      </c>
      <c r="G32" s="220" t="s">
        <v>304</v>
      </c>
    </row>
    <row r="33" spans="1:7" ht="30" x14ac:dyDescent="0.25">
      <c r="A33" s="220" t="s">
        <v>305</v>
      </c>
      <c r="B33" s="220" t="s">
        <v>306</v>
      </c>
      <c r="C33" s="220" t="s">
        <v>307</v>
      </c>
      <c r="D33" s="220" t="s">
        <v>308</v>
      </c>
      <c r="E33" s="220" t="s">
        <v>309</v>
      </c>
      <c r="F33" s="220" t="s">
        <v>310</v>
      </c>
      <c r="G33" s="220" t="s">
        <v>311</v>
      </c>
    </row>
    <row r="34" spans="1:7" x14ac:dyDescent="0.25">
      <c r="A34" s="220" t="s">
        <v>312</v>
      </c>
      <c r="B34" s="220" t="s">
        <v>313</v>
      </c>
      <c r="C34" s="220" t="s">
        <v>314</v>
      </c>
      <c r="D34" s="220" t="s">
        <v>315</v>
      </c>
      <c r="E34" s="220" t="s">
        <v>316</v>
      </c>
      <c r="F34" s="220" t="s">
        <v>317</v>
      </c>
      <c r="G34" s="220" t="s">
        <v>318</v>
      </c>
    </row>
    <row r="35" spans="1:7" ht="30" x14ac:dyDescent="0.25">
      <c r="A35" s="220" t="s">
        <v>319</v>
      </c>
      <c r="B35" s="220" t="s">
        <v>320</v>
      </c>
      <c r="C35" s="220" t="s">
        <v>321</v>
      </c>
      <c r="D35" s="220" t="s">
        <v>322</v>
      </c>
      <c r="E35" s="220" t="s">
        <v>323</v>
      </c>
      <c r="F35" s="220" t="s">
        <v>324</v>
      </c>
      <c r="G35" s="220" t="s">
        <v>325</v>
      </c>
    </row>
    <row r="36" spans="1:7" x14ac:dyDescent="0.25">
      <c r="A36" s="395" t="s">
        <v>326</v>
      </c>
      <c r="B36" s="395"/>
      <c r="C36" s="395"/>
      <c r="D36" s="395"/>
      <c r="E36" s="395"/>
      <c r="F36" s="395"/>
      <c r="G36" s="395"/>
    </row>
    <row r="37" spans="1:7" ht="120" x14ac:dyDescent="0.25">
      <c r="A37" s="222" t="s">
        <v>327</v>
      </c>
      <c r="B37" s="222" t="s">
        <v>328</v>
      </c>
      <c r="C37" s="222" t="s">
        <v>329</v>
      </c>
      <c r="D37" s="222" t="s">
        <v>330</v>
      </c>
      <c r="E37" s="222" t="s">
        <v>331</v>
      </c>
      <c r="F37" s="222" t="s">
        <v>332</v>
      </c>
      <c r="G37" s="222" t="s">
        <v>333</v>
      </c>
    </row>
    <row r="38" spans="1:7" x14ac:dyDescent="0.25">
      <c r="A38" s="220" t="s">
        <v>334</v>
      </c>
      <c r="B38" s="232" t="s">
        <v>335</v>
      </c>
      <c r="C38" s="232" t="s">
        <v>336</v>
      </c>
      <c r="D38" s="232" t="s">
        <v>337</v>
      </c>
      <c r="E38" s="232" t="s">
        <v>338</v>
      </c>
      <c r="F38" s="232" t="s">
        <v>339</v>
      </c>
      <c r="G38" s="232" t="s">
        <v>340</v>
      </c>
    </row>
    <row r="39" spans="1:7" x14ac:dyDescent="0.25">
      <c r="A39" s="220" t="s">
        <v>341</v>
      </c>
      <c r="B39" s="220" t="s">
        <v>342</v>
      </c>
      <c r="C39" s="220" t="s">
        <v>343</v>
      </c>
      <c r="D39" s="220" t="s">
        <v>341</v>
      </c>
      <c r="E39" s="220" t="s">
        <v>344</v>
      </c>
      <c r="F39" s="220" t="s">
        <v>345</v>
      </c>
      <c r="G39" s="220" t="s">
        <v>346</v>
      </c>
    </row>
    <row r="40" spans="1:7" ht="409.5" x14ac:dyDescent="0.25">
      <c r="A40" s="222" t="s">
        <v>5381</v>
      </c>
      <c r="B40" s="222" t="s">
        <v>5258</v>
      </c>
      <c r="C40" s="222" t="s">
        <v>5259</v>
      </c>
      <c r="D40" s="222" t="s">
        <v>5260</v>
      </c>
      <c r="E40" s="222" t="s">
        <v>5261</v>
      </c>
      <c r="F40" s="222" t="s">
        <v>5262</v>
      </c>
      <c r="G40" s="222" t="s">
        <v>5263</v>
      </c>
    </row>
    <row r="41" spans="1:7" x14ac:dyDescent="0.25">
      <c r="A41" s="231" t="s">
        <v>347</v>
      </c>
      <c r="B41" s="218" t="s">
        <v>348</v>
      </c>
      <c r="C41" s="218" t="s">
        <v>349</v>
      </c>
      <c r="D41" s="218" t="s">
        <v>350</v>
      </c>
      <c r="E41" s="218" t="s">
        <v>351</v>
      </c>
      <c r="F41" s="218" t="s">
        <v>352</v>
      </c>
      <c r="G41" s="218" t="s">
        <v>353</v>
      </c>
    </row>
    <row r="42" spans="1:7" x14ac:dyDescent="0.25">
      <c r="A42" s="231" t="s">
        <v>354</v>
      </c>
      <c r="B42" s="218" t="s">
        <v>355</v>
      </c>
      <c r="C42" s="218" t="s">
        <v>356</v>
      </c>
      <c r="D42" s="218" t="s">
        <v>357</v>
      </c>
      <c r="E42" s="218" t="s">
        <v>358</v>
      </c>
      <c r="F42" s="218" t="s">
        <v>359</v>
      </c>
      <c r="G42" s="218" t="s">
        <v>360</v>
      </c>
    </row>
    <row r="43" spans="1:7" x14ac:dyDescent="0.25">
      <c r="A43" s="220" t="s">
        <v>361</v>
      </c>
      <c r="B43" s="220" t="s">
        <v>362</v>
      </c>
      <c r="C43" s="220" t="s">
        <v>363</v>
      </c>
      <c r="D43" s="220" t="s">
        <v>364</v>
      </c>
      <c r="E43" s="220" t="s">
        <v>365</v>
      </c>
      <c r="F43" s="218" t="s">
        <v>366</v>
      </c>
      <c r="G43" s="220" t="s">
        <v>367</v>
      </c>
    </row>
    <row r="44" spans="1:7" x14ac:dyDescent="0.25">
      <c r="A44" s="220" t="s">
        <v>368</v>
      </c>
      <c r="B44" s="220" t="s">
        <v>369</v>
      </c>
      <c r="C44" s="220" t="s">
        <v>370</v>
      </c>
      <c r="D44" s="220" t="s">
        <v>371</v>
      </c>
      <c r="E44" s="220" t="s">
        <v>372</v>
      </c>
      <c r="F44" s="220" t="s">
        <v>373</v>
      </c>
      <c r="G44" s="220" t="s">
        <v>374</v>
      </c>
    </row>
    <row r="45" spans="1:7" x14ac:dyDescent="0.25">
      <c r="A45" s="220" t="s">
        <v>375</v>
      </c>
      <c r="B45" s="220" t="s">
        <v>376</v>
      </c>
      <c r="C45" s="220" t="s">
        <v>377</v>
      </c>
      <c r="D45" s="220" t="s">
        <v>378</v>
      </c>
      <c r="E45" s="220" t="s">
        <v>379</v>
      </c>
      <c r="F45" s="220" t="s">
        <v>380</v>
      </c>
      <c r="G45" s="220" t="s">
        <v>381</v>
      </c>
    </row>
    <row r="46" spans="1:7" x14ac:dyDescent="0.25">
      <c r="A46" s="220" t="s">
        <v>382</v>
      </c>
      <c r="B46" s="220" t="s">
        <v>383</v>
      </c>
      <c r="C46" s="220" t="s">
        <v>384</v>
      </c>
      <c r="D46" s="220" t="s">
        <v>385</v>
      </c>
      <c r="E46" s="220" t="s">
        <v>386</v>
      </c>
      <c r="F46" s="220" t="s">
        <v>387</v>
      </c>
      <c r="G46" s="220" t="s">
        <v>388</v>
      </c>
    </row>
    <row r="47" spans="1:7" x14ac:dyDescent="0.25">
      <c r="A47" s="220" t="s">
        <v>389</v>
      </c>
      <c r="B47" s="220" t="s">
        <v>390</v>
      </c>
      <c r="C47" s="220" t="s">
        <v>391</v>
      </c>
      <c r="D47" s="220" t="s">
        <v>392</v>
      </c>
      <c r="E47" s="220" t="s">
        <v>393</v>
      </c>
      <c r="F47" s="220" t="s">
        <v>394</v>
      </c>
      <c r="G47" s="220" t="s">
        <v>395</v>
      </c>
    </row>
    <row r="48" spans="1:7" x14ac:dyDescent="0.25">
      <c r="A48" s="220" t="s">
        <v>396</v>
      </c>
      <c r="B48" s="220" t="s">
        <v>397</v>
      </c>
      <c r="C48" s="220" t="s">
        <v>398</v>
      </c>
      <c r="D48" s="220" t="s">
        <v>399</v>
      </c>
      <c r="E48" s="220" t="s">
        <v>400</v>
      </c>
      <c r="F48" s="220" t="s">
        <v>401</v>
      </c>
      <c r="G48" s="220" t="s">
        <v>402</v>
      </c>
    </row>
    <row r="49" spans="1:7" x14ac:dyDescent="0.25">
      <c r="A49" s="220" t="s">
        <v>403</v>
      </c>
      <c r="B49" s="220" t="s">
        <v>404</v>
      </c>
      <c r="C49" s="220" t="s">
        <v>405</v>
      </c>
      <c r="D49" s="220" t="s">
        <v>406</v>
      </c>
      <c r="E49" s="220" t="s">
        <v>407</v>
      </c>
      <c r="F49" s="220" t="s">
        <v>408</v>
      </c>
      <c r="G49" s="220" t="s">
        <v>409</v>
      </c>
    </row>
    <row r="50" spans="1:7" x14ac:dyDescent="0.25">
      <c r="A50" s="220" t="s">
        <v>410</v>
      </c>
      <c r="B50" s="220" t="s">
        <v>411</v>
      </c>
      <c r="C50" s="220" t="s">
        <v>412</v>
      </c>
      <c r="D50" s="220" t="s">
        <v>413</v>
      </c>
      <c r="E50" s="220" t="s">
        <v>414</v>
      </c>
      <c r="F50" s="220" t="s">
        <v>415</v>
      </c>
      <c r="G50" s="220" t="s">
        <v>416</v>
      </c>
    </row>
    <row r="51" spans="1:7" ht="30" x14ac:dyDescent="0.25">
      <c r="A51" s="220" t="s">
        <v>417</v>
      </c>
      <c r="B51" s="220" t="s">
        <v>418</v>
      </c>
      <c r="C51" s="220" t="s">
        <v>419</v>
      </c>
      <c r="D51" s="220" t="s">
        <v>420</v>
      </c>
      <c r="E51" s="220" t="s">
        <v>421</v>
      </c>
      <c r="F51" s="220" t="s">
        <v>422</v>
      </c>
      <c r="G51" s="220" t="s">
        <v>423</v>
      </c>
    </row>
    <row r="52" spans="1:7" x14ac:dyDescent="0.25">
      <c r="A52" s="220" t="s">
        <v>424</v>
      </c>
      <c r="B52" s="220" t="s">
        <v>425</v>
      </c>
      <c r="C52" s="220" t="s">
        <v>426</v>
      </c>
      <c r="D52" s="220" t="s">
        <v>427</v>
      </c>
      <c r="E52" s="220" t="s">
        <v>428</v>
      </c>
      <c r="F52" s="220" t="s">
        <v>429</v>
      </c>
      <c r="G52" s="220" t="s">
        <v>430</v>
      </c>
    </row>
    <row r="53" spans="1:7" x14ac:dyDescent="0.25">
      <c r="A53" s="222" t="s">
        <v>5122</v>
      </c>
      <c r="B53" s="265" t="s">
        <v>5219</v>
      </c>
      <c r="C53" s="265" t="s">
        <v>5220</v>
      </c>
      <c r="D53" s="265" t="s">
        <v>5221</v>
      </c>
      <c r="E53" s="265" t="s">
        <v>5222</v>
      </c>
      <c r="F53" s="265" t="s">
        <v>5223</v>
      </c>
      <c r="G53" s="265" t="s">
        <v>5224</v>
      </c>
    </row>
    <row r="54" spans="1:7" x14ac:dyDescent="0.25">
      <c r="A54" s="222" t="s">
        <v>5123</v>
      </c>
      <c r="B54" s="265" t="s">
        <v>5225</v>
      </c>
      <c r="C54" s="265" t="s">
        <v>5229</v>
      </c>
      <c r="D54" s="265" t="s">
        <v>5233</v>
      </c>
      <c r="E54" s="265" t="s">
        <v>5237</v>
      </c>
      <c r="F54" s="265" t="s">
        <v>5241</v>
      </c>
      <c r="G54" s="265" t="s">
        <v>5245</v>
      </c>
    </row>
    <row r="55" spans="1:7" x14ac:dyDescent="0.25">
      <c r="A55" s="222" t="s">
        <v>5124</v>
      </c>
      <c r="B55" s="265" t="s">
        <v>5226</v>
      </c>
      <c r="C55" s="265" t="s">
        <v>5230</v>
      </c>
      <c r="D55" s="265" t="s">
        <v>5234</v>
      </c>
      <c r="E55" s="265" t="s">
        <v>5238</v>
      </c>
      <c r="F55" s="265" t="s">
        <v>5242</v>
      </c>
      <c r="G55" s="265" t="s">
        <v>5246</v>
      </c>
    </row>
    <row r="56" spans="1:7" x14ac:dyDescent="0.25">
      <c r="A56" s="222" t="s">
        <v>5125</v>
      </c>
      <c r="B56" s="265" t="s">
        <v>5227</v>
      </c>
      <c r="C56" s="265" t="s">
        <v>5231</v>
      </c>
      <c r="D56" s="265" t="s">
        <v>5235</v>
      </c>
      <c r="E56" s="265" t="s">
        <v>5239</v>
      </c>
      <c r="F56" s="265" t="s">
        <v>5243</v>
      </c>
      <c r="G56" s="265" t="s">
        <v>5247</v>
      </c>
    </row>
    <row r="57" spans="1:7" x14ac:dyDescent="0.25">
      <c r="A57" s="222" t="s">
        <v>5126</v>
      </c>
      <c r="B57" s="265" t="s">
        <v>5228</v>
      </c>
      <c r="C57" s="265" t="s">
        <v>5232</v>
      </c>
      <c r="D57" s="265" t="s">
        <v>5236</v>
      </c>
      <c r="E57" s="265" t="s">
        <v>5240</v>
      </c>
      <c r="F57" s="265" t="s">
        <v>5244</v>
      </c>
      <c r="G57" s="265" t="s">
        <v>5248</v>
      </c>
    </row>
    <row r="58" spans="1:7" x14ac:dyDescent="0.25">
      <c r="A58" s="222" t="s">
        <v>431</v>
      </c>
      <c r="B58" s="222" t="s">
        <v>432</v>
      </c>
      <c r="C58" s="222" t="s">
        <v>433</v>
      </c>
      <c r="D58" s="222" t="s">
        <v>434</v>
      </c>
      <c r="E58" s="222" t="s">
        <v>435</v>
      </c>
      <c r="F58" s="222" t="s">
        <v>436</v>
      </c>
      <c r="G58" s="222" t="s">
        <v>437</v>
      </c>
    </row>
    <row r="59" spans="1:7" s="234" customFormat="1" x14ac:dyDescent="0.25">
      <c r="A59" s="219" t="s">
        <v>438</v>
      </c>
      <c r="B59" s="219" t="s">
        <v>439</v>
      </c>
      <c r="C59" s="219" t="s">
        <v>440</v>
      </c>
      <c r="D59" s="219" t="s">
        <v>441</v>
      </c>
      <c r="E59" s="219" t="s">
        <v>442</v>
      </c>
      <c r="F59" s="219" t="s">
        <v>443</v>
      </c>
      <c r="G59" s="219" t="s">
        <v>444</v>
      </c>
    </row>
    <row r="60" spans="1:7" x14ac:dyDescent="0.25">
      <c r="A60" s="220" t="s">
        <v>445</v>
      </c>
      <c r="B60" s="220" t="s">
        <v>446</v>
      </c>
      <c r="C60" s="220" t="s">
        <v>447</v>
      </c>
      <c r="D60" s="220" t="s">
        <v>448</v>
      </c>
      <c r="E60" s="220" t="s">
        <v>449</v>
      </c>
      <c r="F60" s="220" t="s">
        <v>450</v>
      </c>
      <c r="G60" s="220" t="s">
        <v>451</v>
      </c>
    </row>
    <row r="61" spans="1:7" x14ac:dyDescent="0.25">
      <c r="A61" s="220" t="s">
        <v>452</v>
      </c>
      <c r="B61" s="220" t="s">
        <v>453</v>
      </c>
      <c r="C61" s="220" t="s">
        <v>454</v>
      </c>
      <c r="D61" s="220" t="s">
        <v>455</v>
      </c>
      <c r="E61" s="220" t="s">
        <v>456</v>
      </c>
      <c r="F61" s="220" t="s">
        <v>457</v>
      </c>
      <c r="G61" s="220" t="s">
        <v>458</v>
      </c>
    </row>
    <row r="62" spans="1:7" x14ac:dyDescent="0.25">
      <c r="A62" s="220" t="s">
        <v>459</v>
      </c>
      <c r="B62" s="220" t="s">
        <v>459</v>
      </c>
      <c r="C62" s="220" t="s">
        <v>460</v>
      </c>
      <c r="D62" s="220" t="s">
        <v>461</v>
      </c>
      <c r="E62" s="220" t="s">
        <v>462</v>
      </c>
      <c r="F62" s="220" t="s">
        <v>463</v>
      </c>
      <c r="G62" s="220" t="s">
        <v>464</v>
      </c>
    </row>
    <row r="63" spans="1:7" x14ac:dyDescent="0.25">
      <c r="A63" s="220" t="s">
        <v>465</v>
      </c>
      <c r="B63" s="220" t="s">
        <v>466</v>
      </c>
      <c r="C63" s="220" t="s">
        <v>467</v>
      </c>
      <c r="D63" s="220" t="s">
        <v>468</v>
      </c>
      <c r="E63" s="220" t="s">
        <v>469</v>
      </c>
      <c r="F63" s="220" t="s">
        <v>470</v>
      </c>
      <c r="G63" s="220" t="s">
        <v>471</v>
      </c>
    </row>
    <row r="64" spans="1:7" x14ac:dyDescent="0.25">
      <c r="A64" s="220" t="s">
        <v>472</v>
      </c>
      <c r="B64" s="220" t="s">
        <v>473</v>
      </c>
      <c r="C64" s="220" t="s">
        <v>474</v>
      </c>
      <c r="D64" s="220" t="s">
        <v>475</v>
      </c>
      <c r="E64" s="220" t="s">
        <v>476</v>
      </c>
      <c r="F64" s="220" t="s">
        <v>477</v>
      </c>
      <c r="G64" s="220" t="s">
        <v>478</v>
      </c>
    </row>
    <row r="65" spans="1:7" x14ac:dyDescent="0.25">
      <c r="A65" s="220" t="s">
        <v>479</v>
      </c>
      <c r="B65" s="220" t="s">
        <v>480</v>
      </c>
      <c r="C65" s="220" t="s">
        <v>481</v>
      </c>
      <c r="D65" s="220" t="s">
        <v>482</v>
      </c>
      <c r="E65" s="220" t="s">
        <v>483</v>
      </c>
      <c r="F65" s="220" t="s">
        <v>484</v>
      </c>
      <c r="G65" s="220" t="s">
        <v>485</v>
      </c>
    </row>
    <row r="66" spans="1:7" ht="30" x14ac:dyDescent="0.25">
      <c r="A66" s="231" t="s">
        <v>5128</v>
      </c>
      <c r="B66" s="232" t="s">
        <v>5264</v>
      </c>
      <c r="C66" s="232" t="s">
        <v>5265</v>
      </c>
      <c r="D66" s="232" t="s">
        <v>5266</v>
      </c>
      <c r="E66" s="235" t="s">
        <v>5267</v>
      </c>
      <c r="F66" s="232" t="s">
        <v>5268</v>
      </c>
      <c r="G66" s="232" t="s">
        <v>5269</v>
      </c>
    </row>
    <row r="67" spans="1:7" x14ac:dyDescent="0.25">
      <c r="A67" s="220" t="s">
        <v>486</v>
      </c>
      <c r="B67" s="220" t="s">
        <v>487</v>
      </c>
      <c r="C67" s="220" t="s">
        <v>488</v>
      </c>
      <c r="D67" s="220" t="s">
        <v>489</v>
      </c>
      <c r="E67" s="220" t="s">
        <v>490</v>
      </c>
      <c r="F67" s="220" t="s">
        <v>491</v>
      </c>
      <c r="G67" s="220" t="s">
        <v>492</v>
      </c>
    </row>
    <row r="68" spans="1:7" x14ac:dyDescent="0.25">
      <c r="A68" s="220" t="s">
        <v>493</v>
      </c>
      <c r="B68" s="220" t="s">
        <v>494</v>
      </c>
      <c r="C68" s="220" t="s">
        <v>495</v>
      </c>
      <c r="D68" s="220" t="s">
        <v>496</v>
      </c>
      <c r="E68" s="220" t="s">
        <v>497</v>
      </c>
      <c r="F68" s="220" t="s">
        <v>498</v>
      </c>
      <c r="G68" s="220" t="s">
        <v>499</v>
      </c>
    </row>
    <row r="69" spans="1:7" ht="30" x14ac:dyDescent="0.25">
      <c r="A69" s="231" t="s">
        <v>500</v>
      </c>
      <c r="B69" s="218" t="s">
        <v>501</v>
      </c>
      <c r="C69" s="218" t="s">
        <v>502</v>
      </c>
      <c r="D69" s="218" t="s">
        <v>503</v>
      </c>
      <c r="E69" s="218" t="s">
        <v>504</v>
      </c>
      <c r="F69" s="218" t="s">
        <v>505</v>
      </c>
      <c r="G69" s="218" t="s">
        <v>506</v>
      </c>
    </row>
    <row r="70" spans="1:7" ht="75" x14ac:dyDescent="0.25">
      <c r="A70" s="231" t="s">
        <v>507</v>
      </c>
      <c r="B70" s="218" t="s">
        <v>508</v>
      </c>
      <c r="C70" s="218" t="s">
        <v>509</v>
      </c>
      <c r="D70" s="218" t="s">
        <v>510</v>
      </c>
      <c r="E70" s="218" t="s">
        <v>511</v>
      </c>
      <c r="F70" s="218" t="s">
        <v>512</v>
      </c>
      <c r="G70" s="218" t="s">
        <v>513</v>
      </c>
    </row>
    <row r="71" spans="1:7" ht="60" x14ac:dyDescent="0.25">
      <c r="A71" s="231" t="s">
        <v>514</v>
      </c>
      <c r="B71" s="218" t="s">
        <v>515</v>
      </c>
      <c r="C71" s="218" t="s">
        <v>516</v>
      </c>
      <c r="D71" s="218" t="s">
        <v>517</v>
      </c>
      <c r="E71" s="218" t="s">
        <v>518</v>
      </c>
      <c r="F71" s="218" t="s">
        <v>519</v>
      </c>
      <c r="G71" s="218" t="s">
        <v>520</v>
      </c>
    </row>
    <row r="72" spans="1:7" ht="60" x14ac:dyDescent="0.25">
      <c r="A72" s="231" t="s">
        <v>521</v>
      </c>
      <c r="B72" s="218" t="s">
        <v>522</v>
      </c>
      <c r="C72" s="218" t="s">
        <v>523</v>
      </c>
      <c r="D72" s="218" t="s">
        <v>524</v>
      </c>
      <c r="E72" s="218" t="s">
        <v>525</v>
      </c>
      <c r="F72" s="218" t="s">
        <v>526</v>
      </c>
      <c r="G72" s="218" t="s">
        <v>527</v>
      </c>
    </row>
    <row r="73" spans="1:7" ht="30" x14ac:dyDescent="0.25">
      <c r="A73" s="221" t="s">
        <v>528</v>
      </c>
      <c r="B73" s="221"/>
      <c r="C73" s="221"/>
      <c r="D73" s="221"/>
      <c r="E73" s="221"/>
      <c r="F73" s="221"/>
      <c r="G73" s="221"/>
    </row>
    <row r="74" spans="1:7" ht="75" customHeight="1" x14ac:dyDescent="0.25">
      <c r="A74" s="222" t="s">
        <v>5298</v>
      </c>
      <c r="B74" s="222" t="s">
        <v>5306</v>
      </c>
      <c r="C74" s="222" t="s">
        <v>5307</v>
      </c>
      <c r="D74" s="222" t="s">
        <v>5308</v>
      </c>
      <c r="E74" s="222" t="s">
        <v>5309</v>
      </c>
      <c r="F74" s="222" t="s">
        <v>5310</v>
      </c>
      <c r="G74" s="222" t="s">
        <v>5311</v>
      </c>
    </row>
    <row r="75" spans="1:7" ht="45" x14ac:dyDescent="0.25">
      <c r="A75" s="222" t="s">
        <v>529</v>
      </c>
      <c r="B75" s="222" t="s">
        <v>530</v>
      </c>
      <c r="C75" s="222" t="s">
        <v>531</v>
      </c>
      <c r="D75" s="222" t="s">
        <v>532</v>
      </c>
      <c r="E75" s="222" t="s">
        <v>533</v>
      </c>
      <c r="F75" s="222" t="s">
        <v>534</v>
      </c>
      <c r="G75" s="222" t="s">
        <v>535</v>
      </c>
    </row>
    <row r="76" spans="1:7" ht="60" x14ac:dyDescent="0.25">
      <c r="A76" s="231" t="s">
        <v>536</v>
      </c>
      <c r="B76" s="218" t="s">
        <v>537</v>
      </c>
      <c r="C76" s="218" t="s">
        <v>538</v>
      </c>
      <c r="D76" s="218" t="s">
        <v>539</v>
      </c>
      <c r="E76" s="218" t="s">
        <v>540</v>
      </c>
      <c r="F76" s="218" t="s">
        <v>541</v>
      </c>
      <c r="G76" s="218" t="s">
        <v>542</v>
      </c>
    </row>
    <row r="77" spans="1:7" x14ac:dyDescent="0.25">
      <c r="A77" s="231" t="s">
        <v>543</v>
      </c>
      <c r="B77" s="218" t="s">
        <v>544</v>
      </c>
      <c r="C77" s="218" t="s">
        <v>545</v>
      </c>
      <c r="D77" s="218" t="s">
        <v>546</v>
      </c>
      <c r="E77" s="218" t="s">
        <v>547</v>
      </c>
      <c r="F77" s="218" t="s">
        <v>548</v>
      </c>
      <c r="G77" s="218" t="s">
        <v>549</v>
      </c>
    </row>
    <row r="78" spans="1:7" x14ac:dyDescent="0.25">
      <c r="A78" s="222" t="s">
        <v>550</v>
      </c>
      <c r="B78" s="222" t="s">
        <v>551</v>
      </c>
      <c r="C78" s="222" t="s">
        <v>552</v>
      </c>
      <c r="D78" s="222" t="s">
        <v>553</v>
      </c>
      <c r="E78" s="222" t="s">
        <v>554</v>
      </c>
      <c r="F78" s="222" t="s">
        <v>555</v>
      </c>
      <c r="G78" s="222" t="s">
        <v>556</v>
      </c>
    </row>
    <row r="79" spans="1:7" x14ac:dyDescent="0.25">
      <c r="A79" s="231" t="s">
        <v>557</v>
      </c>
      <c r="B79" s="218" t="s">
        <v>558</v>
      </c>
      <c r="C79" s="218" t="s">
        <v>558</v>
      </c>
      <c r="D79" s="218" t="s">
        <v>559</v>
      </c>
      <c r="E79" s="218" t="s">
        <v>557</v>
      </c>
      <c r="F79" s="218" t="s">
        <v>560</v>
      </c>
      <c r="G79" s="218" t="s">
        <v>558</v>
      </c>
    </row>
    <row r="80" spans="1:7" x14ac:dyDescent="0.25">
      <c r="A80" s="231" t="s">
        <v>561</v>
      </c>
      <c r="B80" s="218" t="s">
        <v>562</v>
      </c>
      <c r="C80" s="218" t="s">
        <v>563</v>
      </c>
      <c r="D80" s="218" t="s">
        <v>564</v>
      </c>
      <c r="E80" s="218" t="s">
        <v>561</v>
      </c>
      <c r="F80" s="218" t="s">
        <v>565</v>
      </c>
      <c r="G80" s="218" t="s">
        <v>563</v>
      </c>
    </row>
    <row r="81" spans="1:7" x14ac:dyDescent="0.25">
      <c r="A81" s="231" t="s">
        <v>566</v>
      </c>
      <c r="B81" s="218" t="s">
        <v>567</v>
      </c>
      <c r="C81" s="218" t="s">
        <v>568</v>
      </c>
      <c r="D81" s="218" t="s">
        <v>569</v>
      </c>
      <c r="E81" s="218" t="s">
        <v>566</v>
      </c>
      <c r="F81" s="218" t="s">
        <v>570</v>
      </c>
      <c r="G81" s="218" t="s">
        <v>568</v>
      </c>
    </row>
    <row r="82" spans="1:7" x14ac:dyDescent="0.25">
      <c r="A82" s="231" t="s">
        <v>571</v>
      </c>
      <c r="B82" s="218" t="s">
        <v>572</v>
      </c>
      <c r="C82" s="218" t="s">
        <v>573</v>
      </c>
      <c r="D82" s="218" t="s">
        <v>574</v>
      </c>
      <c r="E82" s="218" t="s">
        <v>571</v>
      </c>
      <c r="F82" s="218" t="s">
        <v>575</v>
      </c>
      <c r="G82" s="218" t="s">
        <v>573</v>
      </c>
    </row>
    <row r="83" spans="1:7" x14ac:dyDescent="0.25">
      <c r="A83" s="231" t="s">
        <v>576</v>
      </c>
      <c r="B83" s="218" t="s">
        <v>577</v>
      </c>
      <c r="C83" s="218" t="s">
        <v>578</v>
      </c>
      <c r="D83" s="218" t="s">
        <v>579</v>
      </c>
      <c r="E83" s="218" t="s">
        <v>576</v>
      </c>
      <c r="F83" s="218" t="s">
        <v>580</v>
      </c>
      <c r="G83" s="218" t="s">
        <v>581</v>
      </c>
    </row>
    <row r="84" spans="1:7" x14ac:dyDescent="0.25">
      <c r="A84" s="231" t="s">
        <v>582</v>
      </c>
      <c r="B84" s="218" t="s">
        <v>583</v>
      </c>
      <c r="C84" s="218" t="s">
        <v>584</v>
      </c>
      <c r="D84" s="218" t="s">
        <v>585</v>
      </c>
      <c r="E84" s="218" t="s">
        <v>586</v>
      </c>
      <c r="F84" s="218" t="s">
        <v>587</v>
      </c>
      <c r="G84" s="218" t="s">
        <v>588</v>
      </c>
    </row>
    <row r="85" spans="1:7" ht="45" x14ac:dyDescent="0.25">
      <c r="A85" s="231" t="s">
        <v>589</v>
      </c>
      <c r="B85" s="218" t="s">
        <v>590</v>
      </c>
      <c r="C85" s="218" t="s">
        <v>591</v>
      </c>
      <c r="D85" s="233" t="s">
        <v>592</v>
      </c>
      <c r="E85" s="235" t="s">
        <v>593</v>
      </c>
      <c r="F85" s="218" t="s">
        <v>594</v>
      </c>
      <c r="G85" s="217" t="s">
        <v>595</v>
      </c>
    </row>
    <row r="86" spans="1:7" ht="45" x14ac:dyDescent="0.25">
      <c r="A86" s="231" t="s">
        <v>596</v>
      </c>
      <c r="B86" s="218" t="s">
        <v>597</v>
      </c>
      <c r="C86" s="218" t="s">
        <v>598</v>
      </c>
      <c r="D86" s="218" t="s">
        <v>599</v>
      </c>
      <c r="E86" s="218" t="s">
        <v>600</v>
      </c>
      <c r="F86" s="218" t="s">
        <v>601</v>
      </c>
      <c r="G86" s="218" t="s">
        <v>602</v>
      </c>
    </row>
    <row r="87" spans="1:7" ht="45" x14ac:dyDescent="0.25">
      <c r="A87" s="231" t="s">
        <v>603</v>
      </c>
      <c r="B87" s="218" t="s">
        <v>604</v>
      </c>
      <c r="C87" s="218" t="s">
        <v>605</v>
      </c>
      <c r="D87" s="218" t="s">
        <v>606</v>
      </c>
      <c r="E87" s="218" t="s">
        <v>607</v>
      </c>
      <c r="F87" s="218" t="s">
        <v>608</v>
      </c>
      <c r="G87" s="218" t="s">
        <v>609</v>
      </c>
    </row>
    <row r="88" spans="1:7" ht="120" x14ac:dyDescent="0.25">
      <c r="A88" s="222" t="s">
        <v>610</v>
      </c>
      <c r="B88" s="222" t="s">
        <v>611</v>
      </c>
      <c r="C88" s="222" t="s">
        <v>612</v>
      </c>
      <c r="D88" s="222" t="s">
        <v>613</v>
      </c>
      <c r="E88" s="222" t="s">
        <v>614</v>
      </c>
      <c r="F88" s="222" t="s">
        <v>615</v>
      </c>
      <c r="G88" s="222" t="s">
        <v>616</v>
      </c>
    </row>
    <row r="89" spans="1:7" ht="120" x14ac:dyDescent="0.25">
      <c r="A89" s="222" t="s">
        <v>617</v>
      </c>
      <c r="B89" s="222" t="s">
        <v>618</v>
      </c>
      <c r="C89" s="222" t="s">
        <v>619</v>
      </c>
      <c r="D89" s="222" t="s">
        <v>620</v>
      </c>
      <c r="E89" s="222" t="s">
        <v>621</v>
      </c>
      <c r="F89" s="222" t="s">
        <v>615</v>
      </c>
      <c r="G89" s="222" t="s">
        <v>622</v>
      </c>
    </row>
    <row r="90" spans="1:7" ht="45" x14ac:dyDescent="0.25">
      <c r="A90" s="231" t="s">
        <v>623</v>
      </c>
      <c r="B90" s="232" t="s">
        <v>624</v>
      </c>
      <c r="C90" s="218" t="s">
        <v>625</v>
      </c>
      <c r="D90" s="232" t="s">
        <v>626</v>
      </c>
      <c r="E90" s="235" t="s">
        <v>627</v>
      </c>
      <c r="F90" s="232" t="s">
        <v>628</v>
      </c>
      <c r="G90" s="232" t="s">
        <v>629</v>
      </c>
    </row>
    <row r="91" spans="1:7" x14ac:dyDescent="0.25">
      <c r="A91" s="220" t="s">
        <v>630</v>
      </c>
      <c r="B91" s="220" t="s">
        <v>631</v>
      </c>
      <c r="C91" s="220" t="s">
        <v>632</v>
      </c>
      <c r="D91" s="220" t="s">
        <v>633</v>
      </c>
      <c r="E91" s="220" t="s">
        <v>634</v>
      </c>
      <c r="F91" s="220" t="s">
        <v>635</v>
      </c>
      <c r="G91" s="220" t="s">
        <v>636</v>
      </c>
    </row>
    <row r="92" spans="1:7" ht="30" x14ac:dyDescent="0.25">
      <c r="A92" s="231" t="s">
        <v>637</v>
      </c>
      <c r="B92" s="217" t="s">
        <v>638</v>
      </c>
      <c r="C92" s="218" t="s">
        <v>639</v>
      </c>
      <c r="D92" s="233" t="s">
        <v>640</v>
      </c>
      <c r="E92" s="235" t="s">
        <v>641</v>
      </c>
      <c r="F92" s="232" t="s">
        <v>642</v>
      </c>
      <c r="G92" s="217" t="s">
        <v>643</v>
      </c>
    </row>
    <row r="93" spans="1:7" ht="30" x14ac:dyDescent="0.25">
      <c r="A93" s="220" t="s">
        <v>644</v>
      </c>
      <c r="B93" s="220" t="s">
        <v>645</v>
      </c>
      <c r="C93" s="220" t="s">
        <v>646</v>
      </c>
      <c r="D93" s="220" t="s">
        <v>647</v>
      </c>
      <c r="E93" s="220" t="s">
        <v>648</v>
      </c>
      <c r="F93" s="220" t="s">
        <v>649</v>
      </c>
      <c r="G93" s="220" t="s">
        <v>650</v>
      </c>
    </row>
    <row r="94" spans="1:7" ht="90" x14ac:dyDescent="0.25">
      <c r="A94" s="222" t="s">
        <v>651</v>
      </c>
      <c r="B94" s="222" t="s">
        <v>652</v>
      </c>
      <c r="C94" s="222" t="s">
        <v>653</v>
      </c>
      <c r="D94" s="222" t="s">
        <v>654</v>
      </c>
      <c r="E94" s="222" t="s">
        <v>655</v>
      </c>
      <c r="F94" s="222" t="s">
        <v>656</v>
      </c>
      <c r="G94" s="222" t="s">
        <v>657</v>
      </c>
    </row>
    <row r="95" spans="1:7" ht="45" x14ac:dyDescent="0.25">
      <c r="A95" s="222" t="s">
        <v>658</v>
      </c>
      <c r="B95" s="222" t="s">
        <v>659</v>
      </c>
      <c r="C95" s="222" t="s">
        <v>660</v>
      </c>
      <c r="D95" s="222" t="s">
        <v>661</v>
      </c>
      <c r="E95" s="222" t="s">
        <v>662</v>
      </c>
      <c r="F95" s="222" t="s">
        <v>663</v>
      </c>
      <c r="G95" s="222" t="s">
        <v>664</v>
      </c>
    </row>
    <row r="96" spans="1:7" x14ac:dyDescent="0.25">
      <c r="A96" s="231" t="s">
        <v>665</v>
      </c>
      <c r="B96" s="218" t="s">
        <v>666</v>
      </c>
      <c r="C96" s="218" t="s">
        <v>667</v>
      </c>
      <c r="D96" s="233" t="s">
        <v>668</v>
      </c>
      <c r="E96" s="235" t="s">
        <v>669</v>
      </c>
      <c r="F96" s="232" t="s">
        <v>670</v>
      </c>
      <c r="G96" s="217" t="s">
        <v>671</v>
      </c>
    </row>
    <row r="97" spans="1:7" ht="30" x14ac:dyDescent="0.25">
      <c r="A97" s="220" t="s">
        <v>672</v>
      </c>
      <c r="B97" s="220" t="s">
        <v>673</v>
      </c>
      <c r="C97" s="220" t="s">
        <v>674</v>
      </c>
      <c r="D97" s="220" t="s">
        <v>675</v>
      </c>
      <c r="E97" s="220" t="s">
        <v>676</v>
      </c>
      <c r="F97" s="220" t="s">
        <v>677</v>
      </c>
      <c r="G97" s="220" t="s">
        <v>678</v>
      </c>
    </row>
    <row r="98" spans="1:7" ht="75" x14ac:dyDescent="0.25">
      <c r="A98" s="222" t="s">
        <v>679</v>
      </c>
      <c r="B98" s="222" t="s">
        <v>680</v>
      </c>
      <c r="C98" s="222" t="s">
        <v>681</v>
      </c>
      <c r="D98" s="222" t="s">
        <v>682</v>
      </c>
      <c r="E98" s="222" t="s">
        <v>683</v>
      </c>
      <c r="F98" s="222" t="s">
        <v>684</v>
      </c>
      <c r="G98" s="222" t="s">
        <v>685</v>
      </c>
    </row>
    <row r="99" spans="1:7" ht="60" x14ac:dyDescent="0.25">
      <c r="A99" s="231" t="s">
        <v>686</v>
      </c>
      <c r="B99" s="218" t="s">
        <v>687</v>
      </c>
      <c r="C99" s="218" t="s">
        <v>688</v>
      </c>
      <c r="D99" s="275" t="s">
        <v>5290</v>
      </c>
      <c r="E99" s="218" t="s">
        <v>689</v>
      </c>
      <c r="F99" s="218" t="s">
        <v>690</v>
      </c>
      <c r="G99" s="218" t="s">
        <v>691</v>
      </c>
    </row>
    <row r="100" spans="1:7" ht="30" x14ac:dyDescent="0.25">
      <c r="A100" s="220" t="s">
        <v>692</v>
      </c>
      <c r="B100" s="220" t="s">
        <v>693</v>
      </c>
      <c r="C100" s="220" t="s">
        <v>694</v>
      </c>
      <c r="D100" s="220" t="s">
        <v>695</v>
      </c>
      <c r="E100" s="220" t="s">
        <v>696</v>
      </c>
      <c r="F100" s="220" t="s">
        <v>697</v>
      </c>
      <c r="G100" s="220" t="s">
        <v>698</v>
      </c>
    </row>
    <row r="101" spans="1:7" ht="30" x14ac:dyDescent="0.25">
      <c r="A101" s="231" t="s">
        <v>699</v>
      </c>
      <c r="B101" s="217" t="s">
        <v>700</v>
      </c>
      <c r="C101" s="218" t="s">
        <v>701</v>
      </c>
      <c r="D101" s="233" t="s">
        <v>702</v>
      </c>
      <c r="E101" s="235" t="s">
        <v>703</v>
      </c>
      <c r="F101" s="232" t="s">
        <v>704</v>
      </c>
      <c r="G101" s="217" t="s">
        <v>705</v>
      </c>
    </row>
    <row r="102" spans="1:7" ht="90" x14ac:dyDescent="0.25">
      <c r="A102" s="231" t="s">
        <v>706</v>
      </c>
      <c r="B102" s="218" t="s">
        <v>707</v>
      </c>
      <c r="C102" s="218" t="s">
        <v>708</v>
      </c>
      <c r="D102" s="218" t="s">
        <v>709</v>
      </c>
      <c r="E102" s="218" t="s">
        <v>710</v>
      </c>
      <c r="F102" s="218" t="s">
        <v>711</v>
      </c>
      <c r="G102" s="218" t="s">
        <v>712</v>
      </c>
    </row>
    <row r="103" spans="1:7" ht="45" x14ac:dyDescent="0.25">
      <c r="A103" s="231" t="s">
        <v>713</v>
      </c>
      <c r="B103" s="218" t="s">
        <v>714</v>
      </c>
      <c r="C103" s="218" t="s">
        <v>715</v>
      </c>
      <c r="D103" s="218" t="s">
        <v>716</v>
      </c>
      <c r="E103" s="218" t="s">
        <v>717</v>
      </c>
      <c r="F103" s="232" t="s">
        <v>718</v>
      </c>
      <c r="G103" s="218" t="s">
        <v>719</v>
      </c>
    </row>
    <row r="104" spans="1:7" ht="75" x14ac:dyDescent="0.25">
      <c r="A104" s="231" t="s">
        <v>720</v>
      </c>
      <c r="B104" s="218" t="s">
        <v>721</v>
      </c>
      <c r="C104" s="218" t="s">
        <v>722</v>
      </c>
      <c r="D104" s="232" t="s">
        <v>723</v>
      </c>
      <c r="E104" s="217" t="s">
        <v>724</v>
      </c>
      <c r="F104" s="232" t="s">
        <v>725</v>
      </c>
      <c r="G104" s="217" t="s">
        <v>726</v>
      </c>
    </row>
    <row r="105" spans="1:7" ht="45" x14ac:dyDescent="0.25">
      <c r="A105" s="220" t="s">
        <v>727</v>
      </c>
      <c r="B105" s="220" t="s">
        <v>728</v>
      </c>
      <c r="C105" s="220" t="s">
        <v>729</v>
      </c>
      <c r="D105" s="220" t="s">
        <v>730</v>
      </c>
      <c r="E105" s="220" t="s">
        <v>731</v>
      </c>
      <c r="F105" s="220" t="s">
        <v>732</v>
      </c>
      <c r="G105" s="220" t="s">
        <v>733</v>
      </c>
    </row>
    <row r="106" spans="1:7" ht="45" x14ac:dyDescent="0.25">
      <c r="A106" s="222" t="s">
        <v>734</v>
      </c>
      <c r="B106" s="222" t="s">
        <v>735</v>
      </c>
      <c r="C106" s="222" t="s">
        <v>736</v>
      </c>
      <c r="D106" s="222" t="s">
        <v>737</v>
      </c>
      <c r="E106" s="222" t="s">
        <v>738</v>
      </c>
      <c r="F106" s="222" t="s">
        <v>739</v>
      </c>
      <c r="G106" s="222" t="s">
        <v>740</v>
      </c>
    </row>
    <row r="107" spans="1:7" ht="60" x14ac:dyDescent="0.25">
      <c r="A107" s="231" t="s">
        <v>741</v>
      </c>
      <c r="B107" s="217" t="s">
        <v>742</v>
      </c>
      <c r="C107" s="218" t="s">
        <v>743</v>
      </c>
      <c r="D107" s="233" t="s">
        <v>744</v>
      </c>
      <c r="E107" s="217" t="s">
        <v>745</v>
      </c>
      <c r="F107" s="232" t="s">
        <v>746</v>
      </c>
      <c r="G107" s="217" t="s">
        <v>747</v>
      </c>
    </row>
    <row r="108" spans="1:7" ht="75" x14ac:dyDescent="0.25">
      <c r="A108" s="231" t="s">
        <v>748</v>
      </c>
      <c r="B108" s="218" t="s">
        <v>749</v>
      </c>
      <c r="C108" s="218" t="s">
        <v>750</v>
      </c>
      <c r="D108" s="233" t="s">
        <v>751</v>
      </c>
      <c r="E108" s="235" t="s">
        <v>752</v>
      </c>
      <c r="F108" s="232" t="s">
        <v>753</v>
      </c>
      <c r="G108" s="217" t="s">
        <v>754</v>
      </c>
    </row>
    <row r="109" spans="1:7" ht="30" x14ac:dyDescent="0.25">
      <c r="A109" s="231" t="s">
        <v>755</v>
      </c>
      <c r="B109" s="218" t="s">
        <v>756</v>
      </c>
      <c r="C109" s="218" t="s">
        <v>757</v>
      </c>
      <c r="D109" s="233" t="s">
        <v>758</v>
      </c>
      <c r="E109" s="235" t="s">
        <v>759</v>
      </c>
      <c r="F109" s="232" t="s">
        <v>760</v>
      </c>
      <c r="G109" s="217" t="s">
        <v>761</v>
      </c>
    </row>
    <row r="110" spans="1:7" x14ac:dyDescent="0.25">
      <c r="A110" s="220" t="s">
        <v>762</v>
      </c>
      <c r="B110" s="220" t="s">
        <v>763</v>
      </c>
      <c r="C110" s="220" t="s">
        <v>764</v>
      </c>
      <c r="D110" s="220" t="s">
        <v>765</v>
      </c>
      <c r="E110" s="220" t="s">
        <v>766</v>
      </c>
      <c r="F110" s="220" t="s">
        <v>767</v>
      </c>
      <c r="G110" s="220" t="s">
        <v>768</v>
      </c>
    </row>
    <row r="111" spans="1:7" ht="45" x14ac:dyDescent="0.25">
      <c r="A111" s="231" t="s">
        <v>769</v>
      </c>
      <c r="B111" s="232" t="s">
        <v>770</v>
      </c>
      <c r="C111" s="218" t="s">
        <v>771</v>
      </c>
      <c r="D111" s="218" t="s">
        <v>772</v>
      </c>
      <c r="E111" s="218" t="s">
        <v>773</v>
      </c>
      <c r="F111" s="218" t="s">
        <v>774</v>
      </c>
      <c r="G111" s="218" t="s">
        <v>775</v>
      </c>
    </row>
    <row r="112" spans="1:7" ht="60" x14ac:dyDescent="0.25">
      <c r="A112" s="231" t="s">
        <v>776</v>
      </c>
      <c r="B112" s="232" t="s">
        <v>777</v>
      </c>
      <c r="C112" s="218" t="s">
        <v>778</v>
      </c>
      <c r="D112" s="218" t="s">
        <v>779</v>
      </c>
      <c r="E112" s="218" t="s">
        <v>780</v>
      </c>
      <c r="F112" s="218" t="s">
        <v>781</v>
      </c>
      <c r="G112" s="218" t="s">
        <v>782</v>
      </c>
    </row>
    <row r="113" spans="1:7" ht="60" x14ac:dyDescent="0.25">
      <c r="A113" s="231" t="s">
        <v>783</v>
      </c>
      <c r="B113" s="232" t="s">
        <v>784</v>
      </c>
      <c r="C113" s="218" t="s">
        <v>785</v>
      </c>
      <c r="D113" s="218" t="s">
        <v>786</v>
      </c>
      <c r="E113" s="218" t="s">
        <v>787</v>
      </c>
      <c r="F113" s="218" t="s">
        <v>788</v>
      </c>
      <c r="G113" s="218" t="s">
        <v>789</v>
      </c>
    </row>
    <row r="114" spans="1:7" x14ac:dyDescent="0.25">
      <c r="A114" s="220" t="s">
        <v>790</v>
      </c>
      <c r="B114" s="220" t="s">
        <v>791</v>
      </c>
      <c r="C114" s="220" t="s">
        <v>792</v>
      </c>
      <c r="D114" s="220" t="s">
        <v>793</v>
      </c>
      <c r="E114" s="220" t="s">
        <v>794</v>
      </c>
      <c r="F114" s="220" t="s">
        <v>795</v>
      </c>
      <c r="G114" s="220" t="s">
        <v>796</v>
      </c>
    </row>
    <row r="115" spans="1:7" ht="90" x14ac:dyDescent="0.25">
      <c r="A115" s="231" t="s">
        <v>797</v>
      </c>
      <c r="B115" s="218" t="s">
        <v>798</v>
      </c>
      <c r="C115" s="218" t="s">
        <v>799</v>
      </c>
      <c r="D115" s="218" t="s">
        <v>800</v>
      </c>
      <c r="E115" s="218" t="s">
        <v>801</v>
      </c>
      <c r="F115" s="218" t="s">
        <v>802</v>
      </c>
      <c r="G115" s="218" t="s">
        <v>803</v>
      </c>
    </row>
    <row r="116" spans="1:7" ht="60" x14ac:dyDescent="0.25">
      <c r="A116" s="231" t="s">
        <v>804</v>
      </c>
      <c r="B116" s="218" t="s">
        <v>805</v>
      </c>
      <c r="C116" s="218" t="s">
        <v>806</v>
      </c>
      <c r="D116" s="232" t="s">
        <v>807</v>
      </c>
      <c r="E116" s="235" t="s">
        <v>808</v>
      </c>
      <c r="F116" s="232" t="s">
        <v>809</v>
      </c>
      <c r="G116" s="217" t="s">
        <v>810</v>
      </c>
    </row>
    <row r="117" spans="1:7" ht="76.5" customHeight="1" x14ac:dyDescent="0.25">
      <c r="A117" s="222" t="s">
        <v>811</v>
      </c>
      <c r="B117" s="222" t="s">
        <v>812</v>
      </c>
      <c r="C117" s="222" t="s">
        <v>813</v>
      </c>
      <c r="D117" s="222" t="s">
        <v>814</v>
      </c>
      <c r="E117" s="222" t="s">
        <v>815</v>
      </c>
      <c r="F117" s="222" t="s">
        <v>816</v>
      </c>
      <c r="G117" s="222" t="s">
        <v>817</v>
      </c>
    </row>
    <row r="118" spans="1:7" x14ac:dyDescent="0.25">
      <c r="A118" s="231" t="s">
        <v>818</v>
      </c>
      <c r="B118" s="218" t="s">
        <v>819</v>
      </c>
      <c r="C118" s="218" t="s">
        <v>820</v>
      </c>
      <c r="D118" s="232" t="s">
        <v>821</v>
      </c>
      <c r="E118" s="235" t="s">
        <v>822</v>
      </c>
      <c r="F118" s="218" t="s">
        <v>823</v>
      </c>
      <c r="G118" s="218" t="s">
        <v>824</v>
      </c>
    </row>
    <row r="119" spans="1:7" ht="76.5" customHeight="1" x14ac:dyDescent="0.25">
      <c r="A119" s="222" t="s">
        <v>825</v>
      </c>
      <c r="B119" s="222" t="s">
        <v>826</v>
      </c>
      <c r="C119" s="222" t="s">
        <v>827</v>
      </c>
      <c r="D119" s="222" t="s">
        <v>828</v>
      </c>
      <c r="E119" s="222" t="s">
        <v>829</v>
      </c>
      <c r="F119" s="222" t="s">
        <v>830</v>
      </c>
      <c r="G119" s="222" t="s">
        <v>831</v>
      </c>
    </row>
    <row r="120" spans="1:7" x14ac:dyDescent="0.25">
      <c r="A120" s="231" t="s">
        <v>832</v>
      </c>
      <c r="B120" s="218" t="s">
        <v>833</v>
      </c>
      <c r="C120" s="218" t="s">
        <v>834</v>
      </c>
      <c r="D120" s="232" t="s">
        <v>835</v>
      </c>
      <c r="E120" s="218" t="s">
        <v>836</v>
      </c>
      <c r="F120" s="218" t="s">
        <v>837</v>
      </c>
      <c r="G120" s="218" t="s">
        <v>838</v>
      </c>
    </row>
    <row r="121" spans="1:7" x14ac:dyDescent="0.25">
      <c r="A121" s="231" t="s">
        <v>839</v>
      </c>
      <c r="B121" s="218" t="s">
        <v>840</v>
      </c>
      <c r="C121" s="218" t="s">
        <v>841</v>
      </c>
      <c r="D121" s="232" t="s">
        <v>842</v>
      </c>
      <c r="E121" s="218" t="s">
        <v>843</v>
      </c>
      <c r="F121" s="218" t="s">
        <v>844</v>
      </c>
      <c r="G121" s="218" t="s">
        <v>845</v>
      </c>
    </row>
    <row r="122" spans="1:7" x14ac:dyDescent="0.25">
      <c r="A122" s="231" t="s">
        <v>846</v>
      </c>
      <c r="B122" s="218" t="s">
        <v>847</v>
      </c>
      <c r="C122" s="218" t="s">
        <v>848</v>
      </c>
      <c r="D122" s="232" t="s">
        <v>849</v>
      </c>
      <c r="E122" s="218" t="s">
        <v>850</v>
      </c>
      <c r="F122" s="218" t="s">
        <v>851</v>
      </c>
      <c r="G122" s="218" t="s">
        <v>852</v>
      </c>
    </row>
    <row r="123" spans="1:7" ht="76.5" customHeight="1" x14ac:dyDescent="0.25">
      <c r="A123" s="222" t="s">
        <v>853</v>
      </c>
      <c r="B123" s="222" t="s">
        <v>854</v>
      </c>
      <c r="C123" s="222" t="s">
        <v>855</v>
      </c>
      <c r="D123" s="222" t="s">
        <v>856</v>
      </c>
      <c r="E123" s="222" t="s">
        <v>857</v>
      </c>
      <c r="F123" s="222" t="s">
        <v>858</v>
      </c>
      <c r="G123" s="222" t="s">
        <v>859</v>
      </c>
    </row>
    <row r="124" spans="1:7" ht="76.5" customHeight="1" x14ac:dyDescent="0.25">
      <c r="A124" s="222" t="s">
        <v>860</v>
      </c>
      <c r="B124" s="222" t="s">
        <v>861</v>
      </c>
      <c r="C124" s="222" t="s">
        <v>862</v>
      </c>
      <c r="D124" s="222" t="s">
        <v>863</v>
      </c>
      <c r="E124" s="222" t="s">
        <v>864</v>
      </c>
      <c r="F124" s="222" t="s">
        <v>865</v>
      </c>
      <c r="G124" s="222" t="s">
        <v>866</v>
      </c>
    </row>
    <row r="125" spans="1:7" ht="30" x14ac:dyDescent="0.25">
      <c r="A125" s="231" t="s">
        <v>867</v>
      </c>
      <c r="B125" s="217" t="s">
        <v>868</v>
      </c>
      <c r="C125" s="218" t="s">
        <v>869</v>
      </c>
      <c r="D125" s="232" t="s">
        <v>870</v>
      </c>
      <c r="E125" s="235" t="s">
        <v>871</v>
      </c>
      <c r="F125" s="218" t="s">
        <v>872</v>
      </c>
      <c r="G125" s="217" t="s">
        <v>873</v>
      </c>
    </row>
    <row r="126" spans="1:7" ht="45" x14ac:dyDescent="0.25">
      <c r="A126" s="231" t="s">
        <v>874</v>
      </c>
      <c r="B126" s="218" t="s">
        <v>875</v>
      </c>
      <c r="C126" s="218" t="s">
        <v>876</v>
      </c>
      <c r="D126" s="218" t="s">
        <v>877</v>
      </c>
      <c r="E126" s="218" t="s">
        <v>878</v>
      </c>
      <c r="F126" s="218" t="s">
        <v>879</v>
      </c>
      <c r="G126" s="218" t="s">
        <v>880</v>
      </c>
    </row>
    <row r="127" spans="1:7" x14ac:dyDescent="0.25">
      <c r="A127" s="220" t="s">
        <v>881</v>
      </c>
      <c r="B127" s="220" t="s">
        <v>882</v>
      </c>
      <c r="C127" s="220" t="s">
        <v>883</v>
      </c>
      <c r="D127" s="220" t="s">
        <v>884</v>
      </c>
      <c r="E127" s="220" t="s">
        <v>885</v>
      </c>
      <c r="F127" s="220" t="s">
        <v>886</v>
      </c>
      <c r="G127" s="220" t="s">
        <v>887</v>
      </c>
    </row>
    <row r="128" spans="1:7" ht="45" x14ac:dyDescent="0.25">
      <c r="A128" s="231" t="s">
        <v>888</v>
      </c>
      <c r="B128" s="217" t="s">
        <v>889</v>
      </c>
      <c r="C128" s="218" t="s">
        <v>890</v>
      </c>
      <c r="D128" s="218" t="s">
        <v>891</v>
      </c>
      <c r="E128" s="235" t="s">
        <v>892</v>
      </c>
      <c r="F128" s="218" t="s">
        <v>893</v>
      </c>
      <c r="G128" s="217" t="s">
        <v>894</v>
      </c>
    </row>
    <row r="129" spans="1:7" ht="60" x14ac:dyDescent="0.25">
      <c r="A129" s="222" t="s">
        <v>895</v>
      </c>
      <c r="B129" s="222" t="s">
        <v>896</v>
      </c>
      <c r="C129" s="222" t="s">
        <v>897</v>
      </c>
      <c r="D129" s="222" t="s">
        <v>898</v>
      </c>
      <c r="E129" s="222" t="s">
        <v>899</v>
      </c>
      <c r="F129" s="222" t="s">
        <v>900</v>
      </c>
      <c r="G129" s="222" t="s">
        <v>901</v>
      </c>
    </row>
    <row r="130" spans="1:7" x14ac:dyDescent="0.25">
      <c r="A130" s="220" t="s">
        <v>902</v>
      </c>
      <c r="B130" s="220" t="s">
        <v>903</v>
      </c>
      <c r="C130" s="220" t="s">
        <v>904</v>
      </c>
      <c r="D130" s="220" t="s">
        <v>905</v>
      </c>
      <c r="E130" s="220" t="s">
        <v>906</v>
      </c>
      <c r="F130" s="220" t="s">
        <v>907</v>
      </c>
      <c r="G130" s="220" t="s">
        <v>908</v>
      </c>
    </row>
    <row r="131" spans="1:7" ht="45" x14ac:dyDescent="0.25">
      <c r="A131" s="231" t="s">
        <v>909</v>
      </c>
      <c r="B131" s="218" t="s">
        <v>910</v>
      </c>
      <c r="C131" s="218" t="s">
        <v>911</v>
      </c>
      <c r="D131" s="218" t="s">
        <v>912</v>
      </c>
      <c r="E131" s="235" t="s">
        <v>913</v>
      </c>
      <c r="F131" s="232" t="s">
        <v>914</v>
      </c>
      <c r="G131" s="217" t="s">
        <v>915</v>
      </c>
    </row>
    <row r="132" spans="1:7" ht="60" x14ac:dyDescent="0.25">
      <c r="A132" s="231" t="s">
        <v>916</v>
      </c>
      <c r="B132" s="218" t="s">
        <v>917</v>
      </c>
      <c r="C132" s="218" t="s">
        <v>918</v>
      </c>
      <c r="D132" s="218" t="s">
        <v>919</v>
      </c>
      <c r="E132" s="235" t="s">
        <v>920</v>
      </c>
      <c r="F132" s="232" t="s">
        <v>921</v>
      </c>
      <c r="G132" s="217" t="s">
        <v>922</v>
      </c>
    </row>
    <row r="133" spans="1:7" ht="45" x14ac:dyDescent="0.25">
      <c r="A133" s="222" t="s">
        <v>923</v>
      </c>
      <c r="B133" s="222" t="s">
        <v>924</v>
      </c>
      <c r="C133" s="222" t="s">
        <v>925</v>
      </c>
      <c r="D133" s="222" t="s">
        <v>926</v>
      </c>
      <c r="E133" s="222" t="s">
        <v>927</v>
      </c>
      <c r="F133" s="222" t="s">
        <v>928</v>
      </c>
      <c r="G133" s="222" t="s">
        <v>929</v>
      </c>
    </row>
    <row r="134" spans="1:7" ht="60" x14ac:dyDescent="0.25">
      <c r="A134" s="222" t="s">
        <v>930</v>
      </c>
      <c r="B134" s="222" t="s">
        <v>931</v>
      </c>
      <c r="C134" s="222" t="s">
        <v>932</v>
      </c>
      <c r="D134" s="222" t="s">
        <v>933</v>
      </c>
      <c r="E134" s="222" t="s">
        <v>934</v>
      </c>
      <c r="F134" s="222" t="s">
        <v>935</v>
      </c>
      <c r="G134" s="222" t="s">
        <v>936</v>
      </c>
    </row>
    <row r="135" spans="1:7" x14ac:dyDescent="0.25">
      <c r="A135" s="220" t="s">
        <v>937</v>
      </c>
      <c r="B135" s="220" t="s">
        <v>938</v>
      </c>
      <c r="C135" s="220" t="s">
        <v>939</v>
      </c>
      <c r="D135" s="220" t="s">
        <v>940</v>
      </c>
      <c r="E135" s="220" t="s">
        <v>941</v>
      </c>
      <c r="F135" s="220" t="s">
        <v>942</v>
      </c>
      <c r="G135" s="220" t="s">
        <v>943</v>
      </c>
    </row>
    <row r="136" spans="1:7" ht="60" x14ac:dyDescent="0.25">
      <c r="A136" s="231" t="s">
        <v>944</v>
      </c>
      <c r="B136" s="218" t="s">
        <v>945</v>
      </c>
      <c r="C136" s="218" t="s">
        <v>946</v>
      </c>
      <c r="D136" s="218" t="s">
        <v>947</v>
      </c>
      <c r="E136" s="218" t="s">
        <v>948</v>
      </c>
      <c r="F136" s="218" t="s">
        <v>949</v>
      </c>
      <c r="G136" s="218" t="s">
        <v>950</v>
      </c>
    </row>
    <row r="137" spans="1:7" ht="45" x14ac:dyDescent="0.25">
      <c r="A137" s="231" t="s">
        <v>951</v>
      </c>
      <c r="B137" s="217" t="s">
        <v>952</v>
      </c>
      <c r="C137" s="218" t="s">
        <v>953</v>
      </c>
      <c r="D137" s="232" t="s">
        <v>954</v>
      </c>
      <c r="E137" s="235" t="s">
        <v>955</v>
      </c>
      <c r="F137" s="218" t="s">
        <v>956</v>
      </c>
      <c r="G137" s="217" t="s">
        <v>957</v>
      </c>
    </row>
    <row r="138" spans="1:7" ht="45" x14ac:dyDescent="0.25">
      <c r="A138" s="222" t="s">
        <v>958</v>
      </c>
      <c r="B138" s="222" t="s">
        <v>959</v>
      </c>
      <c r="C138" s="222" t="s">
        <v>960</v>
      </c>
      <c r="D138" s="222" t="s">
        <v>961</v>
      </c>
      <c r="E138" s="222" t="s">
        <v>962</v>
      </c>
      <c r="F138" s="222" t="s">
        <v>963</v>
      </c>
      <c r="G138" s="222" t="s">
        <v>964</v>
      </c>
    </row>
    <row r="139" spans="1:7" x14ac:dyDescent="0.25">
      <c r="A139" s="220" t="s">
        <v>965</v>
      </c>
      <c r="B139" s="220" t="s">
        <v>966</v>
      </c>
      <c r="C139" s="220" t="s">
        <v>967</v>
      </c>
      <c r="D139" s="220" t="s">
        <v>968</v>
      </c>
      <c r="E139" s="220" t="s">
        <v>969</v>
      </c>
      <c r="F139" s="220" t="s">
        <v>970</v>
      </c>
      <c r="G139" s="220" t="s">
        <v>971</v>
      </c>
    </row>
    <row r="140" spans="1:7" ht="174" customHeight="1" x14ac:dyDescent="0.25">
      <c r="A140" s="231" t="s">
        <v>972</v>
      </c>
      <c r="B140" s="217" t="s">
        <v>973</v>
      </c>
      <c r="C140" s="218" t="s">
        <v>974</v>
      </c>
      <c r="D140" s="233" t="s">
        <v>975</v>
      </c>
      <c r="E140" s="236" t="s">
        <v>976</v>
      </c>
      <c r="F140" s="232" t="s">
        <v>977</v>
      </c>
      <c r="G140" s="217" t="s">
        <v>978</v>
      </c>
    </row>
    <row r="141" spans="1:7" ht="60" x14ac:dyDescent="0.25">
      <c r="A141" s="222" t="s">
        <v>979</v>
      </c>
      <c r="B141" s="222" t="s">
        <v>980</v>
      </c>
      <c r="C141" s="222" t="s">
        <v>981</v>
      </c>
      <c r="D141" s="222" t="s">
        <v>982</v>
      </c>
      <c r="E141" s="222" t="s">
        <v>983</v>
      </c>
      <c r="F141" s="222" t="s">
        <v>984</v>
      </c>
      <c r="G141" s="222" t="s">
        <v>985</v>
      </c>
    </row>
    <row r="142" spans="1:7" x14ac:dyDescent="0.25">
      <c r="A142" s="220" t="s">
        <v>986</v>
      </c>
      <c r="B142" s="220" t="s">
        <v>987</v>
      </c>
      <c r="C142" s="220" t="s">
        <v>988</v>
      </c>
      <c r="D142" s="220" t="s">
        <v>989</v>
      </c>
      <c r="E142" s="220" t="s">
        <v>990</v>
      </c>
      <c r="F142" s="220" t="s">
        <v>991</v>
      </c>
      <c r="G142" s="220" t="s">
        <v>992</v>
      </c>
    </row>
    <row r="143" spans="1:7" ht="15" customHeight="1" x14ac:dyDescent="0.25">
      <c r="A143" s="220" t="s">
        <v>993</v>
      </c>
      <c r="B143" s="220" t="s">
        <v>994</v>
      </c>
      <c r="C143" s="220" t="s">
        <v>995</v>
      </c>
      <c r="D143" s="220" t="s">
        <v>996</v>
      </c>
      <c r="E143" s="220" t="s">
        <v>997</v>
      </c>
      <c r="F143" s="220" t="s">
        <v>998</v>
      </c>
      <c r="G143" s="220" t="s">
        <v>999</v>
      </c>
    </row>
    <row r="144" spans="1:7" x14ac:dyDescent="0.25">
      <c r="A144" s="220" t="s">
        <v>1000</v>
      </c>
      <c r="B144" s="220" t="s">
        <v>1001</v>
      </c>
      <c r="C144" s="220" t="s">
        <v>1000</v>
      </c>
      <c r="D144" s="220" t="s">
        <v>1002</v>
      </c>
      <c r="E144" s="220" t="s">
        <v>1003</v>
      </c>
      <c r="F144" s="220" t="s">
        <v>1004</v>
      </c>
      <c r="G144" s="220" t="s">
        <v>1005</v>
      </c>
    </row>
    <row r="145" spans="1:7" x14ac:dyDescent="0.25">
      <c r="A145" s="220" t="s">
        <v>1006</v>
      </c>
      <c r="B145" s="220" t="s">
        <v>1007</v>
      </c>
      <c r="C145" s="220" t="s">
        <v>1008</v>
      </c>
      <c r="D145" s="220" t="s">
        <v>1009</v>
      </c>
      <c r="E145" s="220" t="s">
        <v>1010</v>
      </c>
      <c r="F145" s="220" t="s">
        <v>1011</v>
      </c>
      <c r="G145" s="220" t="s">
        <v>1012</v>
      </c>
    </row>
    <row r="146" spans="1:7" ht="30" x14ac:dyDescent="0.25">
      <c r="A146" s="231" t="s">
        <v>1013</v>
      </c>
      <c r="B146" s="218" t="s">
        <v>1014</v>
      </c>
      <c r="C146" s="218" t="s">
        <v>1015</v>
      </c>
      <c r="D146" s="218" t="s">
        <v>1016</v>
      </c>
      <c r="E146" s="218" t="s">
        <v>1017</v>
      </c>
      <c r="F146" s="218" t="s">
        <v>1018</v>
      </c>
      <c r="G146" s="218" t="s">
        <v>1019</v>
      </c>
    </row>
    <row r="147" spans="1:7" ht="30" x14ac:dyDescent="0.25">
      <c r="A147" s="220" t="s">
        <v>1020</v>
      </c>
      <c r="B147" s="220" t="s">
        <v>1021</v>
      </c>
      <c r="C147" s="220" t="s">
        <v>1022</v>
      </c>
      <c r="D147" s="220" t="s">
        <v>1023</v>
      </c>
      <c r="E147" s="220" t="s">
        <v>1024</v>
      </c>
      <c r="F147" s="220" t="s">
        <v>1025</v>
      </c>
      <c r="G147" s="220" t="s">
        <v>1026</v>
      </c>
    </row>
    <row r="148" spans="1:7" ht="45" x14ac:dyDescent="0.25">
      <c r="A148" s="220" t="s">
        <v>1027</v>
      </c>
      <c r="B148" s="220" t="s">
        <v>1028</v>
      </c>
      <c r="C148" s="220" t="s">
        <v>1029</v>
      </c>
      <c r="D148" s="220" t="s">
        <v>1030</v>
      </c>
      <c r="E148" s="220" t="s">
        <v>1031</v>
      </c>
      <c r="F148" s="220" t="s">
        <v>1032</v>
      </c>
      <c r="G148" s="220" t="s">
        <v>1033</v>
      </c>
    </row>
    <row r="149" spans="1:7" ht="90" x14ac:dyDescent="0.25">
      <c r="A149" s="231" t="s">
        <v>1034</v>
      </c>
      <c r="B149" s="218" t="s">
        <v>1035</v>
      </c>
      <c r="C149" s="218" t="s">
        <v>1036</v>
      </c>
      <c r="D149" s="218" t="s">
        <v>1037</v>
      </c>
      <c r="E149" s="218" t="s">
        <v>1038</v>
      </c>
      <c r="F149" s="218" t="s">
        <v>1039</v>
      </c>
      <c r="G149" s="218" t="s">
        <v>1040</v>
      </c>
    </row>
    <row r="150" spans="1:7" ht="75" x14ac:dyDescent="0.25">
      <c r="A150" s="220" t="s">
        <v>1041</v>
      </c>
      <c r="B150" s="220" t="s">
        <v>1042</v>
      </c>
      <c r="C150" s="220" t="s">
        <v>1043</v>
      </c>
      <c r="D150" s="220" t="s">
        <v>1044</v>
      </c>
      <c r="E150" s="220" t="s">
        <v>1045</v>
      </c>
      <c r="F150" s="220" t="s">
        <v>1046</v>
      </c>
      <c r="G150" s="220" t="s">
        <v>1047</v>
      </c>
    </row>
    <row r="151" spans="1:7" ht="90" x14ac:dyDescent="0.25">
      <c r="A151" s="231" t="s">
        <v>1048</v>
      </c>
      <c r="B151" s="218" t="s">
        <v>1049</v>
      </c>
      <c r="C151" s="218" t="s">
        <v>1050</v>
      </c>
      <c r="D151" s="218" t="s">
        <v>1051</v>
      </c>
      <c r="E151" s="218" t="s">
        <v>1052</v>
      </c>
      <c r="F151" s="218" t="s">
        <v>1053</v>
      </c>
      <c r="G151" s="218" t="s">
        <v>1054</v>
      </c>
    </row>
    <row r="152" spans="1:7" ht="165" x14ac:dyDescent="0.25">
      <c r="A152" s="231" t="s">
        <v>1055</v>
      </c>
      <c r="B152" s="218" t="s">
        <v>1056</v>
      </c>
      <c r="C152" s="218" t="s">
        <v>1057</v>
      </c>
      <c r="D152" s="218" t="s">
        <v>1058</v>
      </c>
      <c r="E152" s="218" t="s">
        <v>1059</v>
      </c>
      <c r="F152" s="218" t="s">
        <v>1060</v>
      </c>
      <c r="G152" s="218" t="s">
        <v>1061</v>
      </c>
    </row>
    <row r="153" spans="1:7" x14ac:dyDescent="0.25">
      <c r="A153" s="220" t="s">
        <v>1062</v>
      </c>
      <c r="B153" s="220" t="s">
        <v>1062</v>
      </c>
      <c r="C153" s="220" t="s">
        <v>1063</v>
      </c>
      <c r="D153" s="220" t="s">
        <v>1064</v>
      </c>
      <c r="E153" s="220" t="s">
        <v>1065</v>
      </c>
      <c r="F153" s="220" t="s">
        <v>1066</v>
      </c>
      <c r="G153" s="220" t="s">
        <v>1067</v>
      </c>
    </row>
    <row r="154" spans="1:7" ht="45" x14ac:dyDescent="0.25">
      <c r="A154" s="220" t="s">
        <v>1068</v>
      </c>
      <c r="B154" s="220" t="s">
        <v>1069</v>
      </c>
      <c r="C154" s="220" t="s">
        <v>1070</v>
      </c>
      <c r="D154" s="220" t="s">
        <v>1071</v>
      </c>
      <c r="E154" s="220" t="s">
        <v>1072</v>
      </c>
      <c r="F154" s="220" t="s">
        <v>1073</v>
      </c>
      <c r="G154" s="220" t="s">
        <v>1074</v>
      </c>
    </row>
    <row r="155" spans="1:7" x14ac:dyDescent="0.25">
      <c r="A155" s="220" t="s">
        <v>1075</v>
      </c>
      <c r="B155" s="220" t="s">
        <v>1076</v>
      </c>
      <c r="C155" s="220" t="s">
        <v>1077</v>
      </c>
      <c r="D155" s="220" t="s">
        <v>1078</v>
      </c>
      <c r="E155" s="220" t="s">
        <v>1079</v>
      </c>
      <c r="F155" s="220" t="s">
        <v>1080</v>
      </c>
      <c r="G155" s="220" t="s">
        <v>1081</v>
      </c>
    </row>
    <row r="156" spans="1:7" x14ac:dyDescent="0.25">
      <c r="A156" s="220" t="s">
        <v>1082</v>
      </c>
      <c r="B156" s="220" t="s">
        <v>1083</v>
      </c>
      <c r="C156" s="220" t="s">
        <v>1084</v>
      </c>
      <c r="D156" s="220" t="s">
        <v>1085</v>
      </c>
      <c r="E156" s="220" t="s">
        <v>1086</v>
      </c>
      <c r="F156" s="220" t="s">
        <v>1087</v>
      </c>
      <c r="G156" s="220" t="s">
        <v>1088</v>
      </c>
    </row>
    <row r="157" spans="1:7" x14ac:dyDescent="0.25">
      <c r="A157" s="222" t="s">
        <v>1089</v>
      </c>
      <c r="B157" s="222" t="s">
        <v>1090</v>
      </c>
      <c r="C157" s="222" t="s">
        <v>1091</v>
      </c>
      <c r="D157" s="222" t="s">
        <v>1092</v>
      </c>
      <c r="E157" s="222" t="s">
        <v>1093</v>
      </c>
      <c r="F157" s="222" t="s">
        <v>1094</v>
      </c>
      <c r="G157" s="222" t="s">
        <v>1095</v>
      </c>
    </row>
    <row r="158" spans="1:7" x14ac:dyDescent="0.25">
      <c r="A158" s="220" t="s">
        <v>1096</v>
      </c>
      <c r="B158" s="220" t="s">
        <v>1097</v>
      </c>
      <c r="C158" s="220" t="s">
        <v>1098</v>
      </c>
      <c r="D158" s="220" t="s">
        <v>1099</v>
      </c>
      <c r="E158" s="220" t="s">
        <v>1100</v>
      </c>
      <c r="F158" s="220" t="s">
        <v>1101</v>
      </c>
      <c r="G158" s="220" t="s">
        <v>1102</v>
      </c>
    </row>
    <row r="159" spans="1:7" ht="30" x14ac:dyDescent="0.25">
      <c r="A159" s="220" t="s">
        <v>1103</v>
      </c>
      <c r="B159" s="220" t="s">
        <v>1104</v>
      </c>
      <c r="C159" s="220" t="s">
        <v>1105</v>
      </c>
      <c r="D159" s="220" t="s">
        <v>1106</v>
      </c>
      <c r="E159" s="220" t="s">
        <v>1107</v>
      </c>
      <c r="F159" s="220" t="s">
        <v>1108</v>
      </c>
      <c r="G159" s="220" t="s">
        <v>1109</v>
      </c>
    </row>
    <row r="160" spans="1:7" x14ac:dyDescent="0.25">
      <c r="A160" s="220" t="s">
        <v>1110</v>
      </c>
      <c r="B160" s="220" t="s">
        <v>1111</v>
      </c>
      <c r="C160" s="220" t="s">
        <v>1112</v>
      </c>
      <c r="D160" s="220" t="s">
        <v>1113</v>
      </c>
      <c r="E160" s="220" t="s">
        <v>1114</v>
      </c>
      <c r="F160" s="220" t="s">
        <v>1115</v>
      </c>
      <c r="G160" s="220" t="s">
        <v>1116</v>
      </c>
    </row>
    <row r="161" spans="1:7" x14ac:dyDescent="0.25">
      <c r="A161" s="220" t="s">
        <v>1117</v>
      </c>
      <c r="B161" s="220" t="s">
        <v>1118</v>
      </c>
      <c r="C161" s="220" t="s">
        <v>1119</v>
      </c>
      <c r="D161" s="220" t="s">
        <v>1120</v>
      </c>
      <c r="E161" s="220" t="s">
        <v>1121</v>
      </c>
      <c r="F161" s="220" t="s">
        <v>1122</v>
      </c>
      <c r="G161" s="220" t="s">
        <v>1123</v>
      </c>
    </row>
    <row r="162" spans="1:7" ht="30" x14ac:dyDescent="0.25">
      <c r="A162" s="231" t="s">
        <v>1124</v>
      </c>
      <c r="B162" s="218" t="s">
        <v>1125</v>
      </c>
      <c r="C162" s="218" t="s">
        <v>1126</v>
      </c>
      <c r="D162" s="218" t="s">
        <v>1127</v>
      </c>
      <c r="E162" s="218" t="s">
        <v>1128</v>
      </c>
      <c r="F162" s="218" t="s">
        <v>1129</v>
      </c>
      <c r="G162" s="218" t="s">
        <v>1130</v>
      </c>
    </row>
    <row r="163" spans="1:7" ht="30" x14ac:dyDescent="0.25">
      <c r="A163" s="220" t="s">
        <v>1131</v>
      </c>
      <c r="B163" s="220" t="s">
        <v>1132</v>
      </c>
      <c r="C163" s="220" t="s">
        <v>1133</v>
      </c>
      <c r="D163" s="220" t="s">
        <v>1134</v>
      </c>
      <c r="E163" s="220" t="s">
        <v>1135</v>
      </c>
      <c r="F163" s="220" t="s">
        <v>1136</v>
      </c>
      <c r="G163" s="220" t="s">
        <v>1137</v>
      </c>
    </row>
    <row r="164" spans="1:7" x14ac:dyDescent="0.25">
      <c r="A164" s="222" t="s">
        <v>1089</v>
      </c>
      <c r="B164" s="222" t="s">
        <v>1090</v>
      </c>
      <c r="C164" s="222" t="s">
        <v>1091</v>
      </c>
      <c r="D164" s="222" t="s">
        <v>1092</v>
      </c>
      <c r="E164" s="222" t="s">
        <v>1093</v>
      </c>
      <c r="F164" s="222" t="s">
        <v>1094</v>
      </c>
      <c r="G164" s="222" t="s">
        <v>1095</v>
      </c>
    </row>
    <row r="165" spans="1:7" x14ac:dyDescent="0.25">
      <c r="A165" s="395" t="s">
        <v>1138</v>
      </c>
      <c r="B165" s="395"/>
      <c r="C165" s="395"/>
      <c r="D165" s="395"/>
      <c r="E165" s="395"/>
      <c r="F165" s="395"/>
      <c r="G165" s="395"/>
    </row>
    <row r="166" spans="1:7" x14ac:dyDescent="0.25">
      <c r="A166" s="220" t="s">
        <v>1139</v>
      </c>
      <c r="B166" s="220" t="s">
        <v>1140</v>
      </c>
      <c r="C166" s="220" t="s">
        <v>1141</v>
      </c>
      <c r="D166" s="220" t="s">
        <v>1142</v>
      </c>
      <c r="E166" s="220" t="s">
        <v>1143</v>
      </c>
      <c r="F166" s="220" t="s">
        <v>1144</v>
      </c>
      <c r="G166" s="220" t="s">
        <v>1145</v>
      </c>
    </row>
    <row r="167" spans="1:7" ht="45" x14ac:dyDescent="0.25">
      <c r="A167" s="231" t="s">
        <v>1146</v>
      </c>
      <c r="B167" s="218" t="s">
        <v>1147</v>
      </c>
      <c r="C167" s="218" t="s">
        <v>1148</v>
      </c>
      <c r="D167" s="218" t="s">
        <v>1149</v>
      </c>
      <c r="E167" s="218" t="s">
        <v>1150</v>
      </c>
      <c r="F167" s="218" t="s">
        <v>1151</v>
      </c>
      <c r="G167" s="218" t="s">
        <v>1152</v>
      </c>
    </row>
    <row r="168" spans="1:7" ht="75" x14ac:dyDescent="0.25">
      <c r="A168" s="231" t="s">
        <v>1153</v>
      </c>
      <c r="B168" s="217" t="s">
        <v>1154</v>
      </c>
      <c r="C168" s="237" t="s">
        <v>1155</v>
      </c>
      <c r="D168" s="232" t="s">
        <v>1156</v>
      </c>
      <c r="E168" s="235" t="s">
        <v>1157</v>
      </c>
      <c r="F168" s="232" t="s">
        <v>1158</v>
      </c>
      <c r="G168" s="217" t="s">
        <v>1159</v>
      </c>
    </row>
    <row r="169" spans="1:7" ht="45" x14ac:dyDescent="0.25">
      <c r="A169" s="222" t="s">
        <v>5291</v>
      </c>
      <c r="B169" s="222" t="s">
        <v>5292</v>
      </c>
      <c r="C169" s="222" t="s">
        <v>5293</v>
      </c>
      <c r="D169" s="222" t="s">
        <v>5294</v>
      </c>
      <c r="E169" s="222" t="s">
        <v>5295</v>
      </c>
      <c r="F169" s="222" t="s">
        <v>5296</v>
      </c>
      <c r="G169" s="222" t="s">
        <v>5297</v>
      </c>
    </row>
    <row r="170" spans="1:7" ht="135" x14ac:dyDescent="0.25">
      <c r="A170" s="221" t="s">
        <v>1160</v>
      </c>
      <c r="B170" s="221"/>
      <c r="C170" s="221"/>
      <c r="D170" s="221"/>
      <c r="E170" s="221"/>
      <c r="F170" s="221"/>
      <c r="G170" s="221"/>
    </row>
    <row r="171" spans="1:7" x14ac:dyDescent="0.25">
      <c r="A171" s="220" t="s">
        <v>1138</v>
      </c>
      <c r="B171" s="220" t="s">
        <v>1161</v>
      </c>
      <c r="C171" s="220" t="s">
        <v>1162</v>
      </c>
      <c r="D171" s="220" t="s">
        <v>1163</v>
      </c>
      <c r="E171" s="220" t="s">
        <v>1164</v>
      </c>
      <c r="F171" s="220" t="s">
        <v>1165</v>
      </c>
      <c r="G171" s="220" t="s">
        <v>1162</v>
      </c>
    </row>
    <row r="172" spans="1:7" x14ac:dyDescent="0.25">
      <c r="A172" s="220" t="s">
        <v>1166</v>
      </c>
      <c r="B172" s="220" t="s">
        <v>1167</v>
      </c>
      <c r="C172" s="220" t="s">
        <v>1168</v>
      </c>
      <c r="D172" s="220" t="s">
        <v>1169</v>
      </c>
      <c r="E172" s="220" t="s">
        <v>1170</v>
      </c>
      <c r="F172" s="220" t="s">
        <v>1171</v>
      </c>
      <c r="G172" s="220" t="s">
        <v>1172</v>
      </c>
    </row>
    <row r="173" spans="1:7" x14ac:dyDescent="0.25">
      <c r="A173" s="221" t="s">
        <v>1173</v>
      </c>
      <c r="B173" s="221"/>
      <c r="C173" s="221"/>
      <c r="D173" s="221"/>
      <c r="E173" s="221"/>
      <c r="F173" s="221"/>
      <c r="G173" s="221"/>
    </row>
    <row r="174" spans="1:7" x14ac:dyDescent="0.25">
      <c r="A174" s="220" t="s">
        <v>1174</v>
      </c>
      <c r="B174" s="220" t="s">
        <v>1175</v>
      </c>
      <c r="C174" s="220" t="s">
        <v>1176</v>
      </c>
      <c r="D174" s="220" t="s">
        <v>1177</v>
      </c>
      <c r="E174" s="220" t="s">
        <v>1178</v>
      </c>
      <c r="F174" s="220" t="s">
        <v>1179</v>
      </c>
      <c r="G174" s="220" t="s">
        <v>1180</v>
      </c>
    </row>
    <row r="175" spans="1:7" x14ac:dyDescent="0.25">
      <c r="A175" s="220" t="s">
        <v>1181</v>
      </c>
      <c r="B175" s="220" t="s">
        <v>1182</v>
      </c>
      <c r="C175" s="220" t="s">
        <v>1183</v>
      </c>
      <c r="D175" s="220" t="s">
        <v>1184</v>
      </c>
      <c r="E175" s="220" t="s">
        <v>1185</v>
      </c>
      <c r="F175" s="220" t="s">
        <v>1186</v>
      </c>
      <c r="G175" s="220" t="s">
        <v>1187</v>
      </c>
    </row>
    <row r="176" spans="1:7" x14ac:dyDescent="0.25">
      <c r="A176" s="220" t="s">
        <v>1188</v>
      </c>
      <c r="B176" s="220" t="s">
        <v>1189</v>
      </c>
      <c r="C176" s="220" t="s">
        <v>1190</v>
      </c>
      <c r="D176" s="220" t="s">
        <v>1191</v>
      </c>
      <c r="E176" s="220" t="s">
        <v>1192</v>
      </c>
      <c r="F176" s="220" t="s">
        <v>1193</v>
      </c>
      <c r="G176" s="220" t="s">
        <v>1194</v>
      </c>
    </row>
    <row r="177" spans="1:7" x14ac:dyDescent="0.25">
      <c r="A177" s="220" t="s">
        <v>1195</v>
      </c>
      <c r="B177" s="220" t="s">
        <v>1196</v>
      </c>
      <c r="C177" s="220" t="s">
        <v>1197</v>
      </c>
      <c r="D177" s="220" t="s">
        <v>1198</v>
      </c>
      <c r="E177" s="220" t="s">
        <v>1199</v>
      </c>
      <c r="F177" s="220" t="s">
        <v>1200</v>
      </c>
      <c r="G177" s="220" t="s">
        <v>1201</v>
      </c>
    </row>
    <row r="178" spans="1:7" x14ac:dyDescent="0.25">
      <c r="A178" s="220" t="s">
        <v>1202</v>
      </c>
      <c r="B178" s="220" t="s">
        <v>1203</v>
      </c>
      <c r="C178" s="220" t="s">
        <v>1204</v>
      </c>
      <c r="D178" s="220" t="s">
        <v>1205</v>
      </c>
      <c r="E178" s="220" t="s">
        <v>1206</v>
      </c>
      <c r="F178" s="220" t="s">
        <v>1207</v>
      </c>
      <c r="G178" s="220" t="s">
        <v>1208</v>
      </c>
    </row>
    <row r="179" spans="1:7" x14ac:dyDescent="0.25">
      <c r="A179" s="221" t="s">
        <v>1209</v>
      </c>
      <c r="B179" s="221"/>
      <c r="C179" s="221"/>
      <c r="D179" s="221"/>
      <c r="E179" s="221"/>
      <c r="F179" s="221"/>
      <c r="G179" s="221"/>
    </row>
    <row r="180" spans="1:7" x14ac:dyDescent="0.25">
      <c r="A180" s="221" t="s">
        <v>1210</v>
      </c>
      <c r="B180" s="221"/>
      <c r="C180" s="221"/>
      <c r="D180" s="221"/>
      <c r="E180" s="221"/>
      <c r="F180" s="221"/>
      <c r="G180" s="221"/>
    </row>
    <row r="181" spans="1:7" x14ac:dyDescent="0.25">
      <c r="A181" s="221" t="s">
        <v>1211</v>
      </c>
      <c r="B181" s="221"/>
      <c r="C181" s="221"/>
      <c r="D181" s="221"/>
      <c r="E181" s="221"/>
      <c r="F181" s="221"/>
      <c r="G181" s="221"/>
    </row>
    <row r="182" spans="1:7" x14ac:dyDescent="0.25">
      <c r="A182" s="221" t="s">
        <v>1212</v>
      </c>
      <c r="B182" s="221"/>
      <c r="C182" s="221"/>
      <c r="D182" s="221"/>
      <c r="E182" s="221"/>
      <c r="F182" s="221"/>
      <c r="G182" s="221"/>
    </row>
    <row r="183" spans="1:7" x14ac:dyDescent="0.25">
      <c r="A183" s="220" t="s">
        <v>1213</v>
      </c>
      <c r="B183" s="220" t="s">
        <v>1214</v>
      </c>
      <c r="C183" s="220" t="s">
        <v>1215</v>
      </c>
      <c r="D183" s="220" t="s">
        <v>1216</v>
      </c>
      <c r="E183" s="220" t="s">
        <v>1217</v>
      </c>
      <c r="F183" s="220" t="s">
        <v>1218</v>
      </c>
      <c r="G183" s="220" t="s">
        <v>1219</v>
      </c>
    </row>
    <row r="184" spans="1:7" x14ac:dyDescent="0.25">
      <c r="A184" s="232" t="s">
        <v>1220</v>
      </c>
      <c r="B184" s="232" t="s">
        <v>1220</v>
      </c>
      <c r="C184" s="217" t="s">
        <v>1221</v>
      </c>
      <c r="D184" s="232" t="s">
        <v>1220</v>
      </c>
      <c r="E184" s="232" t="s">
        <v>1222</v>
      </c>
      <c r="F184" s="232" t="s">
        <v>1223</v>
      </c>
      <c r="G184" s="232" t="s">
        <v>1224</v>
      </c>
    </row>
    <row r="185" spans="1:7" x14ac:dyDescent="0.25">
      <c r="A185" s="232" t="s">
        <v>1225</v>
      </c>
      <c r="B185" s="232" t="s">
        <v>1226</v>
      </c>
      <c r="C185" s="217" t="s">
        <v>1225</v>
      </c>
      <c r="D185" s="232" t="s">
        <v>1227</v>
      </c>
      <c r="E185" s="232" t="s">
        <v>1228</v>
      </c>
      <c r="F185" s="232" t="s">
        <v>1229</v>
      </c>
      <c r="G185" s="232" t="s">
        <v>1230</v>
      </c>
    </row>
    <row r="186" spans="1:7" x14ac:dyDescent="0.25">
      <c r="A186" s="232" t="s">
        <v>1231</v>
      </c>
      <c r="B186" s="232" t="s">
        <v>1232</v>
      </c>
      <c r="C186" s="217" t="s">
        <v>1233</v>
      </c>
      <c r="D186" s="232" t="s">
        <v>1234</v>
      </c>
      <c r="E186" s="232" t="s">
        <v>1235</v>
      </c>
      <c r="F186" s="232" t="s">
        <v>1236</v>
      </c>
      <c r="G186" s="232" t="s">
        <v>1237</v>
      </c>
    </row>
    <row r="187" spans="1:7" x14ac:dyDescent="0.25">
      <c r="A187" s="222" t="s">
        <v>1238</v>
      </c>
      <c r="B187" s="222" t="s">
        <v>1239</v>
      </c>
      <c r="C187" s="222" t="s">
        <v>1238</v>
      </c>
      <c r="D187" s="222" t="s">
        <v>1238</v>
      </c>
      <c r="E187" s="222" t="s">
        <v>1240</v>
      </c>
      <c r="F187" s="222" t="s">
        <v>1241</v>
      </c>
      <c r="G187" s="222" t="s">
        <v>1238</v>
      </c>
    </row>
    <row r="188" spans="1:7" x14ac:dyDescent="0.25">
      <c r="A188" s="232" t="s">
        <v>1242</v>
      </c>
      <c r="B188" s="232" t="s">
        <v>1242</v>
      </c>
      <c r="C188" s="217" t="s">
        <v>1242</v>
      </c>
      <c r="D188" s="232" t="s">
        <v>1242</v>
      </c>
      <c r="E188" s="232" t="s">
        <v>1243</v>
      </c>
      <c r="F188" s="232" t="s">
        <v>1244</v>
      </c>
      <c r="G188" s="232" t="s">
        <v>1242</v>
      </c>
    </row>
    <row r="189" spans="1:7" x14ac:dyDescent="0.25">
      <c r="A189" s="232" t="s">
        <v>1245</v>
      </c>
      <c r="B189" s="232" t="s">
        <v>1246</v>
      </c>
      <c r="C189" s="217" t="s">
        <v>1247</v>
      </c>
      <c r="D189" s="232" t="s">
        <v>1248</v>
      </c>
      <c r="E189" s="232" t="s">
        <v>1249</v>
      </c>
      <c r="F189" s="232" t="s">
        <v>1250</v>
      </c>
      <c r="G189" s="232" t="s">
        <v>1251</v>
      </c>
    </row>
    <row r="190" spans="1:7" x14ac:dyDescent="0.25">
      <c r="A190" s="232" t="s">
        <v>1252</v>
      </c>
      <c r="B190" s="238" t="s">
        <v>1253</v>
      </c>
      <c r="C190" s="238" t="s">
        <v>1252</v>
      </c>
      <c r="D190" s="238" t="s">
        <v>1254</v>
      </c>
      <c r="E190" s="238" t="s">
        <v>1255</v>
      </c>
      <c r="F190" s="238" t="s">
        <v>1256</v>
      </c>
      <c r="G190" s="238" t="s">
        <v>1252</v>
      </c>
    </row>
    <row r="191" spans="1:7" x14ac:dyDescent="0.25">
      <c r="A191" s="239" t="s">
        <v>1257</v>
      </c>
      <c r="B191" s="237" t="s">
        <v>1258</v>
      </c>
      <c r="C191" s="217" t="s">
        <v>1257</v>
      </c>
      <c r="D191" s="232" t="s">
        <v>1259</v>
      </c>
      <c r="E191" s="232" t="s">
        <v>1260</v>
      </c>
      <c r="F191" s="232" t="s">
        <v>1261</v>
      </c>
      <c r="G191" s="232" t="s">
        <v>1262</v>
      </c>
    </row>
    <row r="192" spans="1:7" x14ac:dyDescent="0.25">
      <c r="A192" s="232" t="s">
        <v>1263</v>
      </c>
      <c r="B192" s="232" t="s">
        <v>1263</v>
      </c>
      <c r="C192" s="217" t="s">
        <v>1263</v>
      </c>
      <c r="D192" s="232" t="s">
        <v>1263</v>
      </c>
      <c r="E192" s="232" t="s">
        <v>1264</v>
      </c>
      <c r="F192" s="232" t="s">
        <v>1265</v>
      </c>
      <c r="G192" s="232" t="s">
        <v>1263</v>
      </c>
    </row>
    <row r="193" spans="1:7" x14ac:dyDescent="0.25">
      <c r="A193" s="232" t="s">
        <v>1266</v>
      </c>
      <c r="B193" s="238" t="s">
        <v>1267</v>
      </c>
      <c r="C193" s="238" t="s">
        <v>1266</v>
      </c>
      <c r="D193" s="238" t="s">
        <v>1268</v>
      </c>
      <c r="E193" s="238" t="s">
        <v>1269</v>
      </c>
      <c r="F193" s="238" t="s">
        <v>1270</v>
      </c>
      <c r="G193" s="238" t="s">
        <v>1271</v>
      </c>
    </row>
    <row r="194" spans="1:7" x14ac:dyDescent="0.25">
      <c r="A194" s="232" t="s">
        <v>1272</v>
      </c>
      <c r="B194" s="238" t="s">
        <v>1273</v>
      </c>
      <c r="C194" s="238" t="s">
        <v>1272</v>
      </c>
      <c r="D194" s="238" t="s">
        <v>1274</v>
      </c>
      <c r="E194" s="238" t="s">
        <v>1275</v>
      </c>
      <c r="F194" s="238" t="s">
        <v>1276</v>
      </c>
      <c r="G194" s="238" t="s">
        <v>1277</v>
      </c>
    </row>
    <row r="195" spans="1:7" x14ac:dyDescent="0.25">
      <c r="A195" s="232" t="s">
        <v>1278</v>
      </c>
      <c r="B195" s="232" t="s">
        <v>1279</v>
      </c>
      <c r="C195" s="217" t="s">
        <v>1280</v>
      </c>
      <c r="D195" s="232" t="s">
        <v>1281</v>
      </c>
      <c r="E195" s="232" t="s">
        <v>1282</v>
      </c>
      <c r="F195" s="232" t="s">
        <v>1283</v>
      </c>
      <c r="G195" s="232" t="s">
        <v>1284</v>
      </c>
    </row>
    <row r="196" spans="1:7" x14ac:dyDescent="0.25">
      <c r="A196" s="232" t="s">
        <v>1285</v>
      </c>
      <c r="B196" s="238" t="s">
        <v>1285</v>
      </c>
      <c r="C196" s="238" t="s">
        <v>1285</v>
      </c>
      <c r="D196" s="238" t="s">
        <v>1285</v>
      </c>
      <c r="E196" s="238" t="s">
        <v>1286</v>
      </c>
      <c r="F196" s="238" t="s">
        <v>1287</v>
      </c>
      <c r="G196" s="238" t="s">
        <v>1285</v>
      </c>
    </row>
    <row r="197" spans="1:7" x14ac:dyDescent="0.25">
      <c r="A197" s="232" t="s">
        <v>1288</v>
      </c>
      <c r="B197" s="238" t="s">
        <v>1289</v>
      </c>
      <c r="C197" s="238" t="s">
        <v>1290</v>
      </c>
      <c r="D197" s="238" t="s">
        <v>1288</v>
      </c>
      <c r="E197" s="238" t="s">
        <v>1291</v>
      </c>
      <c r="F197" s="238" t="s">
        <v>1292</v>
      </c>
      <c r="G197" s="238" t="s">
        <v>1293</v>
      </c>
    </row>
    <row r="198" spans="1:7" x14ac:dyDescent="0.25">
      <c r="A198" s="232" t="s">
        <v>1294</v>
      </c>
      <c r="B198" s="232" t="s">
        <v>1294</v>
      </c>
      <c r="C198" s="217" t="s">
        <v>1294</v>
      </c>
      <c r="D198" s="232" t="s">
        <v>1295</v>
      </c>
      <c r="E198" s="232" t="s">
        <v>1296</v>
      </c>
      <c r="F198" s="232" t="s">
        <v>1297</v>
      </c>
      <c r="G198" s="232" t="s">
        <v>1298</v>
      </c>
    </row>
    <row r="199" spans="1:7" x14ac:dyDescent="0.25">
      <c r="A199" s="232" t="s">
        <v>1299</v>
      </c>
      <c r="B199" s="232" t="s">
        <v>1300</v>
      </c>
      <c r="C199" s="217" t="s">
        <v>1299</v>
      </c>
      <c r="D199" s="232" t="s">
        <v>1299</v>
      </c>
      <c r="E199" s="232" t="s">
        <v>1301</v>
      </c>
      <c r="F199" s="232" t="s">
        <v>1302</v>
      </c>
      <c r="G199" s="232" t="s">
        <v>1299</v>
      </c>
    </row>
    <row r="200" spans="1:7" x14ac:dyDescent="0.25">
      <c r="A200" s="232" t="s">
        <v>1303</v>
      </c>
      <c r="B200" s="232" t="s">
        <v>1304</v>
      </c>
      <c r="C200" s="217" t="s">
        <v>1305</v>
      </c>
      <c r="D200" s="232" t="s">
        <v>1303</v>
      </c>
      <c r="E200" s="232" t="s">
        <v>1306</v>
      </c>
      <c r="F200" s="232" t="s">
        <v>1307</v>
      </c>
      <c r="G200" s="232" t="s">
        <v>1308</v>
      </c>
    </row>
    <row r="201" spans="1:7" x14ac:dyDescent="0.25">
      <c r="A201" s="232" t="s">
        <v>1309</v>
      </c>
      <c r="B201" s="238" t="s">
        <v>1310</v>
      </c>
      <c r="C201" s="238" t="s">
        <v>1311</v>
      </c>
      <c r="D201" s="238" t="s">
        <v>1312</v>
      </c>
      <c r="E201" s="238" t="s">
        <v>1313</v>
      </c>
      <c r="F201" s="238" t="s">
        <v>1314</v>
      </c>
      <c r="G201" s="238" t="s">
        <v>1311</v>
      </c>
    </row>
    <row r="202" spans="1:7" x14ac:dyDescent="0.25">
      <c r="A202" s="232" t="s">
        <v>1315</v>
      </c>
      <c r="B202" s="232" t="s">
        <v>1315</v>
      </c>
      <c r="C202" s="217" t="s">
        <v>1316</v>
      </c>
      <c r="D202" s="232" t="s">
        <v>1315</v>
      </c>
      <c r="E202" s="232" t="s">
        <v>1317</v>
      </c>
      <c r="F202" s="232" t="s">
        <v>1318</v>
      </c>
      <c r="G202" s="232" t="s">
        <v>1315</v>
      </c>
    </row>
    <row r="203" spans="1:7" x14ac:dyDescent="0.25">
      <c r="A203" s="232" t="s">
        <v>1319</v>
      </c>
      <c r="B203" s="232" t="s">
        <v>1320</v>
      </c>
      <c r="C203" s="217" t="s">
        <v>1319</v>
      </c>
      <c r="D203" s="232" t="s">
        <v>1319</v>
      </c>
      <c r="E203" s="232" t="s">
        <v>1321</v>
      </c>
      <c r="F203" s="232" t="s">
        <v>1322</v>
      </c>
      <c r="G203" s="232" t="s">
        <v>1323</v>
      </c>
    </row>
    <row r="204" spans="1:7" x14ac:dyDescent="0.25">
      <c r="A204" s="232" t="s">
        <v>1324</v>
      </c>
      <c r="B204" s="232" t="s">
        <v>1325</v>
      </c>
      <c r="C204" s="217" t="s">
        <v>1326</v>
      </c>
      <c r="D204" s="232" t="s">
        <v>1324</v>
      </c>
      <c r="E204" s="232" t="s">
        <v>1327</v>
      </c>
      <c r="F204" s="232" t="s">
        <v>1328</v>
      </c>
      <c r="G204" s="232" t="s">
        <v>1329</v>
      </c>
    </row>
    <row r="205" spans="1:7" x14ac:dyDescent="0.25">
      <c r="A205" s="232" t="s">
        <v>1330</v>
      </c>
      <c r="B205" s="232" t="s">
        <v>1331</v>
      </c>
      <c r="C205" s="217" t="s">
        <v>1332</v>
      </c>
      <c r="D205" s="232" t="s">
        <v>1333</v>
      </c>
      <c r="E205" s="232" t="s">
        <v>1334</v>
      </c>
      <c r="F205" s="232" t="s">
        <v>1335</v>
      </c>
      <c r="G205" s="232" t="s">
        <v>1336</v>
      </c>
    </row>
    <row r="206" spans="1:7" x14ac:dyDescent="0.25">
      <c r="A206" s="232" t="s">
        <v>1337</v>
      </c>
      <c r="B206" s="232" t="s">
        <v>1338</v>
      </c>
      <c r="C206" s="217" t="s">
        <v>1339</v>
      </c>
      <c r="D206" s="232" t="s">
        <v>1340</v>
      </c>
      <c r="E206" s="232" t="s">
        <v>1341</v>
      </c>
      <c r="F206" s="232" t="s">
        <v>1342</v>
      </c>
      <c r="G206" s="232" t="s">
        <v>1343</v>
      </c>
    </row>
    <row r="207" spans="1:7" x14ac:dyDescent="0.25">
      <c r="A207" s="232" t="s">
        <v>1344</v>
      </c>
      <c r="B207" s="232" t="s">
        <v>1344</v>
      </c>
      <c r="C207" s="217" t="s">
        <v>1344</v>
      </c>
      <c r="D207" s="232" t="s">
        <v>1344</v>
      </c>
      <c r="E207" s="232" t="s">
        <v>1345</v>
      </c>
      <c r="F207" s="232" t="s">
        <v>1346</v>
      </c>
      <c r="G207" s="232" t="s">
        <v>1347</v>
      </c>
    </row>
    <row r="208" spans="1:7" x14ac:dyDescent="0.25">
      <c r="A208" s="232" t="s">
        <v>1348</v>
      </c>
      <c r="B208" s="232" t="s">
        <v>1349</v>
      </c>
      <c r="C208" s="217" t="s">
        <v>1350</v>
      </c>
      <c r="D208" s="232" t="s">
        <v>1351</v>
      </c>
      <c r="E208" s="232" t="s">
        <v>1352</v>
      </c>
      <c r="F208" s="232" t="s">
        <v>1353</v>
      </c>
      <c r="G208" s="232" t="s">
        <v>1350</v>
      </c>
    </row>
    <row r="209" spans="1:7" x14ac:dyDescent="0.25">
      <c r="A209" s="232" t="s">
        <v>1354</v>
      </c>
      <c r="B209" s="232" t="s">
        <v>1354</v>
      </c>
      <c r="C209" s="217" t="s">
        <v>1355</v>
      </c>
      <c r="D209" s="232" t="s">
        <v>1354</v>
      </c>
      <c r="E209" s="232" t="s">
        <v>1356</v>
      </c>
      <c r="F209" s="232" t="s">
        <v>1357</v>
      </c>
      <c r="G209" s="232" t="s">
        <v>1358</v>
      </c>
    </row>
    <row r="210" spans="1:7" x14ac:dyDescent="0.25">
      <c r="A210" s="232" t="s">
        <v>1359</v>
      </c>
      <c r="B210" s="232" t="s">
        <v>1360</v>
      </c>
      <c r="C210" s="217" t="s">
        <v>1359</v>
      </c>
      <c r="D210" s="232" t="s">
        <v>1361</v>
      </c>
      <c r="E210" s="232" t="s">
        <v>1362</v>
      </c>
      <c r="F210" s="232" t="s">
        <v>1363</v>
      </c>
      <c r="G210" s="232" t="s">
        <v>1364</v>
      </c>
    </row>
    <row r="211" spans="1:7" x14ac:dyDescent="0.25">
      <c r="A211" s="232" t="s">
        <v>1365</v>
      </c>
      <c r="B211" s="232" t="s">
        <v>1365</v>
      </c>
      <c r="C211" s="217" t="s">
        <v>1365</v>
      </c>
      <c r="D211" s="232" t="s">
        <v>1365</v>
      </c>
      <c r="E211" s="232" t="s">
        <v>1366</v>
      </c>
      <c r="F211" s="232" t="s">
        <v>1367</v>
      </c>
      <c r="G211" s="232" t="s">
        <v>1368</v>
      </c>
    </row>
    <row r="212" spans="1:7" x14ac:dyDescent="0.25">
      <c r="A212" s="232" t="s">
        <v>1369</v>
      </c>
      <c r="B212" s="232" t="s">
        <v>1369</v>
      </c>
      <c r="C212" s="217" t="s">
        <v>1369</v>
      </c>
      <c r="D212" s="232" t="s">
        <v>1369</v>
      </c>
      <c r="E212" s="232" t="s">
        <v>1370</v>
      </c>
      <c r="F212" s="232" t="s">
        <v>1371</v>
      </c>
      <c r="G212" s="232" t="s">
        <v>1369</v>
      </c>
    </row>
    <row r="213" spans="1:7" x14ac:dyDescent="0.25">
      <c r="A213" s="232" t="s">
        <v>1372</v>
      </c>
      <c r="B213" s="232" t="s">
        <v>1373</v>
      </c>
      <c r="C213" s="217" t="s">
        <v>1372</v>
      </c>
      <c r="D213" s="232" t="s">
        <v>1374</v>
      </c>
      <c r="E213" s="232" t="s">
        <v>1375</v>
      </c>
      <c r="F213" s="232" t="s">
        <v>1376</v>
      </c>
      <c r="G213" s="232" t="s">
        <v>1372</v>
      </c>
    </row>
    <row r="214" spans="1:7" x14ac:dyDescent="0.25">
      <c r="A214" s="232" t="s">
        <v>1377</v>
      </c>
      <c r="B214" s="232" t="s">
        <v>1378</v>
      </c>
      <c r="C214" s="217" t="s">
        <v>1379</v>
      </c>
      <c r="D214" s="232" t="s">
        <v>1380</v>
      </c>
      <c r="E214" s="232" t="s">
        <v>1381</v>
      </c>
      <c r="F214" s="232" t="s">
        <v>1382</v>
      </c>
      <c r="G214" s="232" t="s">
        <v>1383</v>
      </c>
    </row>
    <row r="215" spans="1:7" x14ac:dyDescent="0.25">
      <c r="A215" s="232" t="s">
        <v>1384</v>
      </c>
      <c r="B215" s="232" t="s">
        <v>1385</v>
      </c>
      <c r="C215" s="217" t="s">
        <v>1386</v>
      </c>
      <c r="D215" s="232" t="s">
        <v>1387</v>
      </c>
      <c r="E215" s="232" t="s">
        <v>1388</v>
      </c>
      <c r="F215" s="232" t="s">
        <v>1389</v>
      </c>
      <c r="G215" s="232" t="s">
        <v>1390</v>
      </c>
    </row>
    <row r="216" spans="1:7" x14ac:dyDescent="0.25">
      <c r="A216" s="232" t="s">
        <v>1391</v>
      </c>
      <c r="B216" s="238" t="s">
        <v>1391</v>
      </c>
      <c r="C216" s="238" t="s">
        <v>1392</v>
      </c>
      <c r="D216" s="238" t="s">
        <v>1393</v>
      </c>
      <c r="E216" s="238" t="s">
        <v>1394</v>
      </c>
      <c r="F216" s="238" t="s">
        <v>1395</v>
      </c>
      <c r="G216" s="238" t="s">
        <v>1392</v>
      </c>
    </row>
    <row r="217" spans="1:7" x14ac:dyDescent="0.25">
      <c r="A217" s="232" t="s">
        <v>1396</v>
      </c>
      <c r="B217" s="232" t="s">
        <v>1397</v>
      </c>
      <c r="C217" s="217" t="s">
        <v>1398</v>
      </c>
      <c r="D217" s="232" t="s">
        <v>1399</v>
      </c>
      <c r="E217" s="232" t="s">
        <v>1400</v>
      </c>
      <c r="F217" s="232" t="s">
        <v>1401</v>
      </c>
      <c r="G217" s="232" t="s">
        <v>1402</v>
      </c>
    </row>
    <row r="218" spans="1:7" x14ac:dyDescent="0.25">
      <c r="A218" s="232" t="s">
        <v>1403</v>
      </c>
      <c r="B218" s="232" t="s">
        <v>1404</v>
      </c>
      <c r="C218" s="217" t="s">
        <v>1403</v>
      </c>
      <c r="D218" s="232" t="s">
        <v>1405</v>
      </c>
      <c r="E218" s="232" t="s">
        <v>1406</v>
      </c>
      <c r="F218" s="232" t="s">
        <v>1407</v>
      </c>
      <c r="G218" s="232" t="s">
        <v>1408</v>
      </c>
    </row>
    <row r="219" spans="1:7" x14ac:dyDescent="0.25">
      <c r="A219" s="232" t="s">
        <v>1409</v>
      </c>
      <c r="B219" s="238" t="s">
        <v>1410</v>
      </c>
      <c r="C219" s="238" t="s">
        <v>1409</v>
      </c>
      <c r="D219" s="238" t="s">
        <v>1409</v>
      </c>
      <c r="E219" s="238" t="s">
        <v>1411</v>
      </c>
      <c r="F219" s="238" t="s">
        <v>1412</v>
      </c>
      <c r="G219" s="238" t="s">
        <v>1409</v>
      </c>
    </row>
    <row r="220" spans="1:7" x14ac:dyDescent="0.25">
      <c r="A220" s="232" t="s">
        <v>1413</v>
      </c>
      <c r="B220" s="232" t="s">
        <v>1414</v>
      </c>
      <c r="C220" s="217" t="s">
        <v>1413</v>
      </c>
      <c r="D220" s="232" t="s">
        <v>1413</v>
      </c>
      <c r="E220" s="232" t="s">
        <v>1415</v>
      </c>
      <c r="F220" s="232" t="s">
        <v>1415</v>
      </c>
      <c r="G220" s="232" t="s">
        <v>1413</v>
      </c>
    </row>
    <row r="221" spans="1:7" x14ac:dyDescent="0.25">
      <c r="A221" s="232" t="s">
        <v>1416</v>
      </c>
      <c r="B221" s="232"/>
      <c r="C221" s="217"/>
      <c r="D221" s="232"/>
      <c r="E221" s="232"/>
      <c r="F221" s="232"/>
      <c r="G221" s="232"/>
    </row>
    <row r="222" spans="1:7" x14ac:dyDescent="0.25">
      <c r="A222" s="232" t="s">
        <v>1417</v>
      </c>
      <c r="B222" s="232"/>
      <c r="C222" s="217"/>
      <c r="D222" s="232"/>
      <c r="E222" s="232"/>
      <c r="F222" s="232"/>
      <c r="G222" s="232"/>
    </row>
    <row r="223" spans="1:7" x14ac:dyDescent="0.25">
      <c r="A223" s="232" t="s">
        <v>1418</v>
      </c>
      <c r="B223" s="232"/>
      <c r="C223" s="217"/>
      <c r="D223" s="232"/>
      <c r="E223" s="232"/>
      <c r="F223" s="232"/>
      <c r="G223" s="232"/>
    </row>
    <row r="224" spans="1:7" x14ac:dyDescent="0.25">
      <c r="A224" s="232" t="s">
        <v>1419</v>
      </c>
      <c r="B224" s="232"/>
      <c r="C224" s="217"/>
      <c r="D224" s="232"/>
      <c r="E224" s="232"/>
      <c r="F224" s="232"/>
      <c r="G224" s="232"/>
    </row>
    <row r="225" spans="1:7" x14ac:dyDescent="0.25">
      <c r="A225" s="232" t="s">
        <v>1420</v>
      </c>
      <c r="B225" s="232"/>
      <c r="C225" s="217"/>
      <c r="D225" s="232"/>
      <c r="E225" s="232"/>
      <c r="F225" s="232"/>
      <c r="G225" s="232"/>
    </row>
    <row r="226" spans="1:7" x14ac:dyDescent="0.25">
      <c r="A226" s="232" t="s">
        <v>1421</v>
      </c>
      <c r="B226" s="232"/>
      <c r="C226" s="217"/>
      <c r="D226" s="232"/>
      <c r="E226" s="232"/>
      <c r="F226" s="232"/>
      <c r="G226" s="232"/>
    </row>
    <row r="227" spans="1:7" x14ac:dyDescent="0.25">
      <c r="A227" s="232" t="s">
        <v>1422</v>
      </c>
      <c r="B227" s="232"/>
      <c r="C227" s="217"/>
      <c r="D227" s="232"/>
      <c r="E227" s="232"/>
      <c r="F227" s="232"/>
      <c r="G227" s="232"/>
    </row>
    <row r="228" spans="1:7" x14ac:dyDescent="0.25">
      <c r="A228" s="232" t="s">
        <v>1423</v>
      </c>
      <c r="B228" s="232"/>
      <c r="C228" s="217"/>
      <c r="D228" s="232"/>
      <c r="E228" s="232"/>
      <c r="F228" s="232"/>
      <c r="G228" s="232"/>
    </row>
    <row r="229" spans="1:7" x14ac:dyDescent="0.25">
      <c r="A229" s="232" t="s">
        <v>1424</v>
      </c>
      <c r="B229" s="232"/>
      <c r="C229" s="217"/>
      <c r="D229" s="232"/>
      <c r="E229" s="232"/>
      <c r="F229" s="232"/>
      <c r="G229" s="232"/>
    </row>
    <row r="230" spans="1:7" x14ac:dyDescent="0.25">
      <c r="A230" s="232" t="s">
        <v>1425</v>
      </c>
      <c r="B230" s="232"/>
      <c r="C230" s="217"/>
      <c r="D230" s="232"/>
      <c r="E230" s="232"/>
      <c r="F230" s="232"/>
      <c r="G230" s="232"/>
    </row>
    <row r="231" spans="1:7" x14ac:dyDescent="0.25">
      <c r="A231" s="232" t="s">
        <v>1426</v>
      </c>
      <c r="B231" s="232"/>
      <c r="C231" s="217"/>
      <c r="D231" s="232"/>
      <c r="E231" s="232"/>
      <c r="F231" s="232"/>
      <c r="G231" s="232"/>
    </row>
    <row r="232" spans="1:7" x14ac:dyDescent="0.25">
      <c r="A232" s="232" t="s">
        <v>1427</v>
      </c>
      <c r="B232" s="232"/>
      <c r="C232" s="217"/>
      <c r="D232" s="232"/>
      <c r="E232" s="232"/>
      <c r="F232" s="232"/>
      <c r="G232" s="232"/>
    </row>
    <row r="233" spans="1:7" x14ac:dyDescent="0.25">
      <c r="A233" s="232" t="s">
        <v>1428</v>
      </c>
      <c r="B233" s="232"/>
      <c r="C233" s="217"/>
      <c r="D233" s="232"/>
      <c r="E233" s="232"/>
      <c r="F233" s="232"/>
      <c r="G233" s="232"/>
    </row>
    <row r="234" spans="1:7" x14ac:dyDescent="0.25">
      <c r="A234" s="232" t="s">
        <v>1429</v>
      </c>
      <c r="B234" s="232"/>
      <c r="C234" s="217"/>
      <c r="D234" s="232"/>
      <c r="E234" s="232"/>
      <c r="F234" s="232"/>
      <c r="G234" s="232"/>
    </row>
    <row r="235" spans="1:7" x14ac:dyDescent="0.25">
      <c r="A235" s="232" t="s">
        <v>1430</v>
      </c>
      <c r="B235" s="232"/>
      <c r="C235" s="217"/>
      <c r="D235" s="232"/>
      <c r="E235" s="232"/>
      <c r="F235" s="232"/>
      <c r="G235" s="232"/>
    </row>
    <row r="236" spans="1:7" x14ac:dyDescent="0.25">
      <c r="A236" s="232" t="s">
        <v>1431</v>
      </c>
      <c r="B236" s="232"/>
      <c r="C236" s="217"/>
      <c r="D236" s="232"/>
      <c r="E236" s="232"/>
      <c r="F236" s="232"/>
      <c r="G236" s="232"/>
    </row>
    <row r="237" spans="1:7" x14ac:dyDescent="0.25">
      <c r="A237" s="232" t="s">
        <v>1432</v>
      </c>
      <c r="B237" s="232"/>
      <c r="C237" s="217"/>
      <c r="D237" s="232"/>
      <c r="E237" s="232"/>
      <c r="F237" s="232"/>
      <c r="G237" s="232"/>
    </row>
    <row r="238" spans="1:7" x14ac:dyDescent="0.25">
      <c r="A238" s="232" t="s">
        <v>1433</v>
      </c>
      <c r="B238" s="232"/>
      <c r="C238" s="217"/>
      <c r="D238" s="232"/>
      <c r="E238" s="232"/>
      <c r="F238" s="232"/>
      <c r="G238" s="232"/>
    </row>
    <row r="239" spans="1:7" x14ac:dyDescent="0.25">
      <c r="A239" s="232" t="s">
        <v>1434</v>
      </c>
      <c r="B239" s="232"/>
      <c r="C239" s="217"/>
      <c r="D239" s="232"/>
      <c r="E239" s="232"/>
      <c r="F239" s="232"/>
      <c r="G239" s="232"/>
    </row>
    <row r="240" spans="1:7" x14ac:dyDescent="0.25">
      <c r="A240" s="232" t="s">
        <v>1435</v>
      </c>
      <c r="B240" s="238" t="s">
        <v>1436</v>
      </c>
      <c r="C240" s="238" t="s">
        <v>1435</v>
      </c>
      <c r="D240" s="238" t="s">
        <v>1437</v>
      </c>
      <c r="E240" s="238" t="s">
        <v>1438</v>
      </c>
      <c r="F240" s="238" t="s">
        <v>1439</v>
      </c>
      <c r="G240" s="238" t="s">
        <v>1440</v>
      </c>
    </row>
    <row r="241" spans="1:7" x14ac:dyDescent="0.25">
      <c r="A241" s="232" t="s">
        <v>1441</v>
      </c>
      <c r="B241" s="232" t="s">
        <v>1442</v>
      </c>
      <c r="C241" s="217" t="s">
        <v>1443</v>
      </c>
      <c r="D241" s="232" t="s">
        <v>1444</v>
      </c>
      <c r="E241" s="232" t="s">
        <v>1445</v>
      </c>
      <c r="F241" s="232" t="s">
        <v>1446</v>
      </c>
      <c r="G241" s="232" t="s">
        <v>1442</v>
      </c>
    </row>
    <row r="242" spans="1:7" x14ac:dyDescent="0.25">
      <c r="A242" s="232" t="s">
        <v>1447</v>
      </c>
      <c r="B242" s="232" t="s">
        <v>1447</v>
      </c>
      <c r="C242" s="217" t="s">
        <v>1447</v>
      </c>
      <c r="D242" s="232" t="s">
        <v>1448</v>
      </c>
      <c r="E242" s="232" t="s">
        <v>1449</v>
      </c>
      <c r="F242" s="232" t="s">
        <v>1450</v>
      </c>
      <c r="G242" s="232" t="s">
        <v>1447</v>
      </c>
    </row>
    <row r="243" spans="1:7" x14ac:dyDescent="0.25">
      <c r="A243" s="232" t="s">
        <v>1451</v>
      </c>
      <c r="B243" s="232" t="s">
        <v>1452</v>
      </c>
      <c r="C243" s="217" t="s">
        <v>1453</v>
      </c>
      <c r="D243" s="232" t="s">
        <v>1454</v>
      </c>
      <c r="E243" s="232" t="s">
        <v>1455</v>
      </c>
      <c r="F243" s="232" t="s">
        <v>1456</v>
      </c>
      <c r="G243" s="232" t="s">
        <v>1457</v>
      </c>
    </row>
    <row r="244" spans="1:7" x14ac:dyDescent="0.25">
      <c r="A244" s="232" t="s">
        <v>1458</v>
      </c>
      <c r="B244" s="232" t="s">
        <v>1458</v>
      </c>
      <c r="C244" s="217" t="s">
        <v>1458</v>
      </c>
      <c r="D244" s="232" t="s">
        <v>1458</v>
      </c>
      <c r="E244" s="232" t="s">
        <v>1459</v>
      </c>
      <c r="F244" s="232" t="s">
        <v>1460</v>
      </c>
      <c r="G244" s="232" t="s">
        <v>1458</v>
      </c>
    </row>
    <row r="245" spans="1:7" x14ac:dyDescent="0.25">
      <c r="A245" s="232" t="s">
        <v>1461</v>
      </c>
      <c r="B245" s="232" t="s">
        <v>1462</v>
      </c>
      <c r="C245" s="217" t="s">
        <v>1463</v>
      </c>
      <c r="D245" s="232" t="s">
        <v>1464</v>
      </c>
      <c r="E245" s="232" t="s">
        <v>1465</v>
      </c>
      <c r="F245" s="232" t="s">
        <v>1466</v>
      </c>
      <c r="G245" s="232" t="s">
        <v>1467</v>
      </c>
    </row>
    <row r="246" spans="1:7" x14ac:dyDescent="0.25">
      <c r="A246" s="232" t="s">
        <v>1468</v>
      </c>
      <c r="B246" s="232" t="s">
        <v>1469</v>
      </c>
      <c r="C246" s="217" t="s">
        <v>1470</v>
      </c>
      <c r="D246" s="232" t="s">
        <v>1471</v>
      </c>
      <c r="E246" s="232" t="s">
        <v>1472</v>
      </c>
      <c r="F246" s="232" t="s">
        <v>1473</v>
      </c>
      <c r="G246" s="232" t="s">
        <v>1474</v>
      </c>
    </row>
    <row r="247" spans="1:7" x14ac:dyDescent="0.25">
      <c r="A247" s="232" t="s">
        <v>1475</v>
      </c>
      <c r="B247" s="232" t="s">
        <v>1475</v>
      </c>
      <c r="C247" s="217" t="s">
        <v>1475</v>
      </c>
      <c r="D247" s="232" t="s">
        <v>1476</v>
      </c>
      <c r="E247" s="232" t="s">
        <v>1477</v>
      </c>
      <c r="F247" s="232" t="s">
        <v>1478</v>
      </c>
      <c r="G247" s="232" t="s">
        <v>1475</v>
      </c>
    </row>
    <row r="248" spans="1:7" x14ac:dyDescent="0.25">
      <c r="A248" s="232" t="s">
        <v>1479</v>
      </c>
      <c r="B248" s="240" t="s">
        <v>1479</v>
      </c>
      <c r="C248" s="241" t="s">
        <v>1480</v>
      </c>
      <c r="D248" s="241" t="s">
        <v>1481</v>
      </c>
      <c r="E248" s="217" t="s">
        <v>1482</v>
      </c>
      <c r="F248" s="232" t="s">
        <v>1483</v>
      </c>
      <c r="G248" s="223" t="s">
        <v>1484</v>
      </c>
    </row>
    <row r="249" spans="1:7" x14ac:dyDescent="0.25">
      <c r="A249" s="232" t="s">
        <v>1485</v>
      </c>
      <c r="B249" s="238" t="s">
        <v>1486</v>
      </c>
      <c r="C249" s="238" t="s">
        <v>1487</v>
      </c>
      <c r="D249" s="238" t="s">
        <v>1488</v>
      </c>
      <c r="E249" s="238" t="s">
        <v>1489</v>
      </c>
      <c r="F249" s="238" t="s">
        <v>1490</v>
      </c>
      <c r="G249" s="238" t="s">
        <v>1487</v>
      </c>
    </row>
    <row r="250" spans="1:7" x14ac:dyDescent="0.25">
      <c r="A250" s="232" t="s">
        <v>1491</v>
      </c>
      <c r="B250" s="238" t="s">
        <v>1492</v>
      </c>
      <c r="C250" s="224" t="s">
        <v>1493</v>
      </c>
      <c r="D250" s="238" t="s">
        <v>1494</v>
      </c>
      <c r="E250" s="238" t="s">
        <v>1495</v>
      </c>
      <c r="F250" s="238" t="s">
        <v>1496</v>
      </c>
      <c r="G250" s="238" t="s">
        <v>1493</v>
      </c>
    </row>
    <row r="251" spans="1:7" x14ac:dyDescent="0.25">
      <c r="A251" s="232" t="s">
        <v>1497</v>
      </c>
      <c r="B251" s="232" t="s">
        <v>1498</v>
      </c>
      <c r="C251" s="217" t="s">
        <v>1499</v>
      </c>
      <c r="D251" s="232" t="s">
        <v>1500</v>
      </c>
      <c r="E251" s="232" t="s">
        <v>1501</v>
      </c>
      <c r="F251" s="232" t="s">
        <v>1502</v>
      </c>
      <c r="G251" s="232" t="s">
        <v>1499</v>
      </c>
    </row>
    <row r="252" spans="1:7" x14ac:dyDescent="0.25">
      <c r="A252" s="232" t="s">
        <v>1503</v>
      </c>
      <c r="B252" s="240" t="s">
        <v>1503</v>
      </c>
      <c r="C252" s="241" t="s">
        <v>1504</v>
      </c>
      <c r="D252" s="241" t="s">
        <v>1505</v>
      </c>
      <c r="E252" s="217" t="s">
        <v>1506</v>
      </c>
      <c r="F252" s="232" t="s">
        <v>1507</v>
      </c>
      <c r="G252" s="223" t="s">
        <v>1508</v>
      </c>
    </row>
    <row r="253" spans="1:7" x14ac:dyDescent="0.25">
      <c r="A253" s="222" t="s">
        <v>1509</v>
      </c>
      <c r="B253" s="222" t="s">
        <v>1510</v>
      </c>
      <c r="C253" s="222" t="s">
        <v>1509</v>
      </c>
      <c r="D253" s="222" t="s">
        <v>1509</v>
      </c>
      <c r="E253" s="222" t="s">
        <v>1511</v>
      </c>
      <c r="F253" s="222" t="s">
        <v>1512</v>
      </c>
      <c r="G253" s="222" t="s">
        <v>1513</v>
      </c>
    </row>
    <row r="254" spans="1:7" x14ac:dyDescent="0.25">
      <c r="A254" s="232" t="s">
        <v>1514</v>
      </c>
      <c r="B254" s="232" t="s">
        <v>1515</v>
      </c>
      <c r="C254" s="217" t="s">
        <v>1516</v>
      </c>
      <c r="D254" s="232" t="s">
        <v>1517</v>
      </c>
      <c r="E254" s="232" t="s">
        <v>1518</v>
      </c>
      <c r="F254" s="232" t="s">
        <v>1519</v>
      </c>
      <c r="G254" s="232" t="s">
        <v>1516</v>
      </c>
    </row>
    <row r="255" spans="1:7" x14ac:dyDescent="0.25">
      <c r="A255" s="232" t="s">
        <v>1520</v>
      </c>
      <c r="B255" s="232" t="s">
        <v>1521</v>
      </c>
      <c r="C255" s="217" t="s">
        <v>1520</v>
      </c>
      <c r="D255" s="232" t="s">
        <v>1520</v>
      </c>
      <c r="E255" s="232" t="s">
        <v>1522</v>
      </c>
      <c r="F255" s="232" t="s">
        <v>1523</v>
      </c>
      <c r="G255" s="232" t="s">
        <v>1524</v>
      </c>
    </row>
    <row r="256" spans="1:7" x14ac:dyDescent="0.25">
      <c r="A256" s="232" t="s">
        <v>1525</v>
      </c>
      <c r="B256" s="232" t="s">
        <v>1526</v>
      </c>
      <c r="C256" s="217" t="s">
        <v>1527</v>
      </c>
      <c r="D256" s="232" t="s">
        <v>1528</v>
      </c>
      <c r="E256" s="232" t="s">
        <v>1529</v>
      </c>
      <c r="F256" s="232" t="s">
        <v>1530</v>
      </c>
      <c r="G256" s="232" t="s">
        <v>1531</v>
      </c>
    </row>
    <row r="257" spans="1:7" x14ac:dyDescent="0.25">
      <c r="A257" s="232" t="s">
        <v>1532</v>
      </c>
      <c r="B257" s="232" t="s">
        <v>1532</v>
      </c>
      <c r="C257" s="217" t="s">
        <v>1532</v>
      </c>
      <c r="D257" s="232" t="s">
        <v>1532</v>
      </c>
      <c r="E257" s="232" t="s">
        <v>1533</v>
      </c>
      <c r="F257" s="232" t="s">
        <v>1534</v>
      </c>
      <c r="G257" s="232" t="s">
        <v>1535</v>
      </c>
    </row>
    <row r="258" spans="1:7" x14ac:dyDescent="0.25">
      <c r="A258" s="232" t="s">
        <v>1536</v>
      </c>
      <c r="B258" s="232" t="s">
        <v>1537</v>
      </c>
      <c r="C258" s="217" t="s">
        <v>1538</v>
      </c>
      <c r="D258" s="232" t="s">
        <v>1539</v>
      </c>
      <c r="E258" s="232" t="s">
        <v>1540</v>
      </c>
      <c r="F258" s="232" t="s">
        <v>1541</v>
      </c>
      <c r="G258" s="232" t="s">
        <v>1542</v>
      </c>
    </row>
    <row r="259" spans="1:7" x14ac:dyDescent="0.25">
      <c r="A259" s="232" t="s">
        <v>1543</v>
      </c>
      <c r="B259" s="232" t="s">
        <v>1544</v>
      </c>
      <c r="C259" s="217" t="s">
        <v>1543</v>
      </c>
      <c r="D259" s="232" t="s">
        <v>1543</v>
      </c>
      <c r="E259" s="232" t="s">
        <v>1545</v>
      </c>
      <c r="F259" s="232" t="s">
        <v>1546</v>
      </c>
      <c r="G259" s="232" t="s">
        <v>1547</v>
      </c>
    </row>
    <row r="260" spans="1:7" x14ac:dyDescent="0.25">
      <c r="A260" s="232" t="s">
        <v>1548</v>
      </c>
      <c r="B260" s="238" t="s">
        <v>1549</v>
      </c>
      <c r="C260" s="238" t="s">
        <v>1548</v>
      </c>
      <c r="D260" s="238" t="s">
        <v>1550</v>
      </c>
      <c r="E260" s="238" t="s">
        <v>1551</v>
      </c>
      <c r="F260" s="238" t="s">
        <v>1552</v>
      </c>
      <c r="G260" s="238" t="s">
        <v>1553</v>
      </c>
    </row>
    <row r="261" spans="1:7" x14ac:dyDescent="0.25">
      <c r="A261" s="232" t="s">
        <v>1554</v>
      </c>
      <c r="B261" s="238" t="s">
        <v>1554</v>
      </c>
      <c r="C261" s="238" t="s">
        <v>1554</v>
      </c>
      <c r="D261" s="238" t="s">
        <v>1554</v>
      </c>
      <c r="E261" s="238" t="s">
        <v>1555</v>
      </c>
      <c r="F261" s="238" t="s">
        <v>1556</v>
      </c>
      <c r="G261" s="238" t="s">
        <v>1554</v>
      </c>
    </row>
    <row r="262" spans="1:7" x14ac:dyDescent="0.25">
      <c r="A262" s="232" t="s">
        <v>1557</v>
      </c>
      <c r="B262" s="232" t="s">
        <v>1558</v>
      </c>
      <c r="C262" s="217" t="s">
        <v>1559</v>
      </c>
      <c r="D262" s="232" t="s">
        <v>1560</v>
      </c>
      <c r="E262" s="232" t="s">
        <v>1561</v>
      </c>
      <c r="F262" s="232" t="s">
        <v>1562</v>
      </c>
      <c r="G262" s="232" t="s">
        <v>1563</v>
      </c>
    </row>
    <row r="263" spans="1:7" x14ac:dyDescent="0.25">
      <c r="A263" s="232" t="s">
        <v>1564</v>
      </c>
      <c r="B263" s="232" t="s">
        <v>1565</v>
      </c>
      <c r="C263" s="217" t="s">
        <v>1564</v>
      </c>
      <c r="D263" s="232" t="s">
        <v>1566</v>
      </c>
      <c r="E263" s="232" t="s">
        <v>1567</v>
      </c>
      <c r="F263" s="232" t="s">
        <v>1568</v>
      </c>
      <c r="G263" s="232" t="s">
        <v>1564</v>
      </c>
    </row>
    <row r="264" spans="1:7" x14ac:dyDescent="0.25">
      <c r="A264" s="232" t="s">
        <v>1569</v>
      </c>
      <c r="B264" s="238" t="s">
        <v>1570</v>
      </c>
      <c r="C264" s="238" t="s">
        <v>1571</v>
      </c>
      <c r="D264" s="238" t="s">
        <v>1572</v>
      </c>
      <c r="E264" s="238" t="s">
        <v>1573</v>
      </c>
      <c r="F264" s="238" t="s">
        <v>1574</v>
      </c>
      <c r="G264" s="238" t="s">
        <v>1575</v>
      </c>
    </row>
    <row r="265" spans="1:7" x14ac:dyDescent="0.25">
      <c r="A265" s="232" t="s">
        <v>1576</v>
      </c>
      <c r="B265" s="238" t="s">
        <v>1576</v>
      </c>
      <c r="C265" s="238" t="s">
        <v>1577</v>
      </c>
      <c r="D265" s="238" t="s">
        <v>1578</v>
      </c>
      <c r="E265" s="238" t="s">
        <v>1579</v>
      </c>
      <c r="F265" s="238" t="s">
        <v>1580</v>
      </c>
      <c r="G265" s="238" t="s">
        <v>1581</v>
      </c>
    </row>
    <row r="266" spans="1:7" x14ac:dyDescent="0.25">
      <c r="A266" s="232" t="s">
        <v>1582</v>
      </c>
      <c r="B266" s="232" t="s">
        <v>1582</v>
      </c>
      <c r="C266" s="217" t="s">
        <v>1583</v>
      </c>
      <c r="D266" s="232" t="s">
        <v>1584</v>
      </c>
      <c r="E266" s="232" t="s">
        <v>1585</v>
      </c>
      <c r="F266" s="232" t="s">
        <v>1586</v>
      </c>
      <c r="G266" s="232" t="s">
        <v>1587</v>
      </c>
    </row>
    <row r="267" spans="1:7" x14ac:dyDescent="0.25">
      <c r="A267" s="232" t="s">
        <v>1588</v>
      </c>
      <c r="B267" s="240" t="s">
        <v>1589</v>
      </c>
      <c r="C267" s="232" t="s">
        <v>1590</v>
      </c>
      <c r="D267" s="241" t="s">
        <v>1591</v>
      </c>
      <c r="E267" s="217" t="s">
        <v>1592</v>
      </c>
      <c r="F267" s="232" t="s">
        <v>1593</v>
      </c>
      <c r="G267" s="223" t="s">
        <v>1594</v>
      </c>
    </row>
    <row r="268" spans="1:7" x14ac:dyDescent="0.25">
      <c r="A268" s="232" t="s">
        <v>1595</v>
      </c>
      <c r="B268" s="238" t="s">
        <v>1596</v>
      </c>
      <c r="C268" s="238" t="s">
        <v>1595</v>
      </c>
      <c r="D268" s="238" t="s">
        <v>1597</v>
      </c>
      <c r="E268" s="238" t="s">
        <v>1598</v>
      </c>
      <c r="F268" s="238" t="s">
        <v>1599</v>
      </c>
      <c r="G268" s="238" t="s">
        <v>1600</v>
      </c>
    </row>
    <row r="269" spans="1:7" x14ac:dyDescent="0.25">
      <c r="A269" s="232" t="s">
        <v>1601</v>
      </c>
      <c r="B269" s="232" t="s">
        <v>1602</v>
      </c>
      <c r="C269" s="217" t="s">
        <v>1603</v>
      </c>
      <c r="D269" s="232" t="s">
        <v>1604</v>
      </c>
      <c r="E269" s="232" t="s">
        <v>1605</v>
      </c>
      <c r="F269" s="232" t="s">
        <v>1606</v>
      </c>
      <c r="G269" s="232" t="s">
        <v>1607</v>
      </c>
    </row>
    <row r="270" spans="1:7" x14ac:dyDescent="0.25">
      <c r="A270" s="232" t="s">
        <v>1608</v>
      </c>
      <c r="B270" s="232" t="s">
        <v>1608</v>
      </c>
      <c r="C270" s="217" t="s">
        <v>1608</v>
      </c>
      <c r="D270" s="232" t="s">
        <v>1608</v>
      </c>
      <c r="E270" s="232" t="s">
        <v>1609</v>
      </c>
      <c r="F270" s="232" t="s">
        <v>1610</v>
      </c>
      <c r="G270" s="232" t="s">
        <v>1611</v>
      </c>
    </row>
    <row r="271" spans="1:7" x14ac:dyDescent="0.25">
      <c r="A271" s="232" t="s">
        <v>1612</v>
      </c>
      <c r="B271" s="232" t="s">
        <v>1613</v>
      </c>
      <c r="C271" s="217" t="s">
        <v>1614</v>
      </c>
      <c r="D271" s="232" t="s">
        <v>1615</v>
      </c>
      <c r="E271" s="232" t="s">
        <v>1616</v>
      </c>
      <c r="F271" s="232" t="s">
        <v>1617</v>
      </c>
      <c r="G271" s="232" t="s">
        <v>1618</v>
      </c>
    </row>
    <row r="272" spans="1:7" x14ac:dyDescent="0.25">
      <c r="A272" s="222" t="s">
        <v>1619</v>
      </c>
      <c r="B272" s="222" t="s">
        <v>1620</v>
      </c>
      <c r="C272" s="222" t="s">
        <v>1621</v>
      </c>
      <c r="D272" s="222" t="s">
        <v>1619</v>
      </c>
      <c r="E272" s="222" t="s">
        <v>1622</v>
      </c>
      <c r="F272" s="222" t="s">
        <v>1623</v>
      </c>
      <c r="G272" s="222" t="s">
        <v>1621</v>
      </c>
    </row>
    <row r="273" spans="1:7" x14ac:dyDescent="0.25">
      <c r="A273" s="232" t="s">
        <v>1624</v>
      </c>
      <c r="B273" s="232" t="s">
        <v>1624</v>
      </c>
      <c r="C273" s="217" t="s">
        <v>1624</v>
      </c>
      <c r="D273" s="232" t="s">
        <v>1624</v>
      </c>
      <c r="E273" s="232" t="s">
        <v>1625</v>
      </c>
      <c r="F273" s="232" t="s">
        <v>1626</v>
      </c>
      <c r="G273" s="232" t="s">
        <v>1624</v>
      </c>
    </row>
    <row r="274" spans="1:7" x14ac:dyDescent="0.25">
      <c r="A274" s="232" t="s">
        <v>1627</v>
      </c>
      <c r="B274" s="232" t="s">
        <v>1628</v>
      </c>
      <c r="C274" s="217" t="s">
        <v>1627</v>
      </c>
      <c r="D274" s="232" t="s">
        <v>1627</v>
      </c>
      <c r="E274" s="232" t="s">
        <v>1629</v>
      </c>
      <c r="F274" s="232" t="s">
        <v>1630</v>
      </c>
      <c r="G274" s="232" t="s">
        <v>1631</v>
      </c>
    </row>
    <row r="275" spans="1:7" x14ac:dyDescent="0.25">
      <c r="A275" s="232" t="s">
        <v>1632</v>
      </c>
      <c r="B275" s="232" t="s">
        <v>1633</v>
      </c>
      <c r="C275" s="217" t="s">
        <v>1634</v>
      </c>
      <c r="D275" s="232" t="s">
        <v>1632</v>
      </c>
      <c r="E275" s="232" t="s">
        <v>1635</v>
      </c>
      <c r="F275" s="232" t="s">
        <v>1636</v>
      </c>
      <c r="G275" s="232" t="s">
        <v>1637</v>
      </c>
    </row>
    <row r="276" spans="1:7" x14ac:dyDescent="0.25">
      <c r="A276" s="232" t="s">
        <v>1638</v>
      </c>
      <c r="B276" s="238" t="s">
        <v>1639</v>
      </c>
      <c r="C276" s="238" t="s">
        <v>1638</v>
      </c>
      <c r="D276" s="238" t="s">
        <v>1638</v>
      </c>
      <c r="E276" s="238" t="s">
        <v>1640</v>
      </c>
      <c r="F276" s="238" t="s">
        <v>1641</v>
      </c>
      <c r="G276" s="238" t="s">
        <v>1642</v>
      </c>
    </row>
    <row r="277" spans="1:7" x14ac:dyDescent="0.25">
      <c r="A277" s="232" t="s">
        <v>1643</v>
      </c>
      <c r="B277" s="232" t="s">
        <v>1644</v>
      </c>
      <c r="C277" s="217" t="s">
        <v>1645</v>
      </c>
      <c r="D277" s="232" t="s">
        <v>1643</v>
      </c>
      <c r="E277" s="232" t="s">
        <v>1646</v>
      </c>
      <c r="F277" s="232" t="s">
        <v>1647</v>
      </c>
      <c r="G277" s="232" t="s">
        <v>1643</v>
      </c>
    </row>
    <row r="278" spans="1:7" x14ac:dyDescent="0.25">
      <c r="A278" s="232" t="s">
        <v>1648</v>
      </c>
      <c r="B278" s="232" t="s">
        <v>1648</v>
      </c>
      <c r="C278" s="217" t="s">
        <v>1648</v>
      </c>
      <c r="D278" s="232" t="s">
        <v>1648</v>
      </c>
      <c r="E278" s="232" t="s">
        <v>1649</v>
      </c>
      <c r="F278" s="232" t="s">
        <v>1650</v>
      </c>
      <c r="G278" s="232" t="s">
        <v>1648</v>
      </c>
    </row>
    <row r="279" spans="1:7" x14ac:dyDescent="0.25">
      <c r="A279" s="232" t="s">
        <v>1651</v>
      </c>
      <c r="B279" s="232" t="s">
        <v>1651</v>
      </c>
      <c r="C279" s="217" t="s">
        <v>1651</v>
      </c>
      <c r="D279" s="232" t="s">
        <v>1652</v>
      </c>
      <c r="E279" s="232" t="s">
        <v>1653</v>
      </c>
      <c r="F279" s="232" t="s">
        <v>1653</v>
      </c>
      <c r="G279" s="232" t="s">
        <v>1651</v>
      </c>
    </row>
    <row r="280" spans="1:7" x14ac:dyDescent="0.25">
      <c r="A280" s="232" t="s">
        <v>1654</v>
      </c>
      <c r="B280" s="232" t="s">
        <v>1655</v>
      </c>
      <c r="C280" s="217" t="s">
        <v>1656</v>
      </c>
      <c r="D280" s="232" t="s">
        <v>1657</v>
      </c>
      <c r="E280" s="232" t="s">
        <v>1658</v>
      </c>
      <c r="F280" s="232" t="s">
        <v>1659</v>
      </c>
      <c r="G280" s="232" t="s">
        <v>1660</v>
      </c>
    </row>
    <row r="281" spans="1:7" x14ac:dyDescent="0.25">
      <c r="A281" s="232" t="s">
        <v>1661</v>
      </c>
      <c r="B281" s="232" t="s">
        <v>1662</v>
      </c>
      <c r="C281" s="217" t="s">
        <v>1663</v>
      </c>
      <c r="D281" s="232" t="s">
        <v>1664</v>
      </c>
      <c r="E281" s="232" t="s">
        <v>1665</v>
      </c>
      <c r="F281" s="232" t="s">
        <v>1666</v>
      </c>
      <c r="G281" s="232" t="s">
        <v>1667</v>
      </c>
    </row>
    <row r="282" spans="1:7" x14ac:dyDescent="0.25">
      <c r="A282" s="232" t="s">
        <v>1668</v>
      </c>
      <c r="B282" s="232" t="s">
        <v>1669</v>
      </c>
      <c r="C282" s="217" t="s">
        <v>1668</v>
      </c>
      <c r="D282" s="232" t="s">
        <v>1670</v>
      </c>
      <c r="E282" s="232" t="s">
        <v>1671</v>
      </c>
      <c r="F282" s="232" t="s">
        <v>1672</v>
      </c>
      <c r="G282" s="232" t="s">
        <v>1673</v>
      </c>
    </row>
    <row r="283" spans="1:7" x14ac:dyDescent="0.25">
      <c r="A283" s="232" t="s">
        <v>1674</v>
      </c>
      <c r="B283" s="232" t="s">
        <v>1675</v>
      </c>
      <c r="C283" s="217" t="s">
        <v>1674</v>
      </c>
      <c r="D283" s="232" t="s">
        <v>1676</v>
      </c>
      <c r="E283" s="232" t="s">
        <v>1677</v>
      </c>
      <c r="F283" s="232" t="s">
        <v>1678</v>
      </c>
      <c r="G283" s="232" t="s">
        <v>1679</v>
      </c>
    </row>
    <row r="284" spans="1:7" x14ac:dyDescent="0.25">
      <c r="A284" s="232" t="s">
        <v>1680</v>
      </c>
      <c r="B284" s="232" t="s">
        <v>1681</v>
      </c>
      <c r="C284" s="217" t="s">
        <v>1682</v>
      </c>
      <c r="D284" s="232" t="s">
        <v>1683</v>
      </c>
      <c r="E284" s="232" t="s">
        <v>1684</v>
      </c>
      <c r="F284" s="232" t="s">
        <v>1685</v>
      </c>
      <c r="G284" s="232" t="s">
        <v>1686</v>
      </c>
    </row>
    <row r="285" spans="1:7" x14ac:dyDescent="0.25">
      <c r="A285" s="232" t="s">
        <v>1687</v>
      </c>
      <c r="B285" s="232" t="s">
        <v>1687</v>
      </c>
      <c r="C285" s="217" t="s">
        <v>1687</v>
      </c>
      <c r="D285" s="232" t="s">
        <v>1688</v>
      </c>
      <c r="E285" s="232" t="s">
        <v>1689</v>
      </c>
      <c r="F285" s="232" t="s">
        <v>1690</v>
      </c>
      <c r="G285" s="232" t="s">
        <v>1691</v>
      </c>
    </row>
    <row r="286" spans="1:7" x14ac:dyDescent="0.25">
      <c r="A286" s="239" t="s">
        <v>1692</v>
      </c>
      <c r="B286" s="237" t="s">
        <v>1693</v>
      </c>
      <c r="C286" s="217" t="s">
        <v>1694</v>
      </c>
      <c r="D286" s="232" t="s">
        <v>1695</v>
      </c>
      <c r="E286" s="232" t="s">
        <v>1696</v>
      </c>
      <c r="F286" s="232" t="s">
        <v>1697</v>
      </c>
      <c r="G286" s="232" t="s">
        <v>1694</v>
      </c>
    </row>
    <row r="287" spans="1:7" x14ac:dyDescent="0.25">
      <c r="A287" s="232" t="s">
        <v>1698</v>
      </c>
      <c r="B287" s="238" t="s">
        <v>1699</v>
      </c>
      <c r="C287" s="238" t="s">
        <v>1698</v>
      </c>
      <c r="D287" s="238" t="s">
        <v>1698</v>
      </c>
      <c r="E287" s="238" t="s">
        <v>1700</v>
      </c>
      <c r="F287" s="238" t="s">
        <v>1701</v>
      </c>
      <c r="G287" s="238" t="s">
        <v>1698</v>
      </c>
    </row>
    <row r="288" spans="1:7" x14ac:dyDescent="0.25">
      <c r="A288" s="232" t="s">
        <v>1702</v>
      </c>
      <c r="B288" s="232" t="s">
        <v>1703</v>
      </c>
      <c r="C288" s="217" t="s">
        <v>1704</v>
      </c>
      <c r="D288" s="232" t="s">
        <v>1705</v>
      </c>
      <c r="E288" s="232" t="s">
        <v>1706</v>
      </c>
      <c r="F288" s="232" t="s">
        <v>1707</v>
      </c>
      <c r="G288" s="232" t="s">
        <v>1708</v>
      </c>
    </row>
    <row r="289" spans="1:7" x14ac:dyDescent="0.25">
      <c r="A289" s="232" t="s">
        <v>1709</v>
      </c>
      <c r="B289" s="232" t="s">
        <v>1710</v>
      </c>
      <c r="C289" s="217" t="s">
        <v>1709</v>
      </c>
      <c r="D289" s="232" t="s">
        <v>1711</v>
      </c>
      <c r="E289" s="232" t="s">
        <v>1712</v>
      </c>
      <c r="F289" s="232" t="s">
        <v>1713</v>
      </c>
      <c r="G289" s="232" t="s">
        <v>1709</v>
      </c>
    </row>
    <row r="290" spans="1:7" x14ac:dyDescent="0.25">
      <c r="A290" s="232" t="s">
        <v>1714</v>
      </c>
      <c r="B290" s="238" t="s">
        <v>1715</v>
      </c>
      <c r="C290" s="238" t="s">
        <v>1716</v>
      </c>
      <c r="D290" s="238" t="s">
        <v>1714</v>
      </c>
      <c r="E290" s="238" t="s">
        <v>1717</v>
      </c>
      <c r="F290" s="238" t="s">
        <v>1717</v>
      </c>
      <c r="G290" s="238" t="s">
        <v>1718</v>
      </c>
    </row>
    <row r="291" spans="1:7" x14ac:dyDescent="0.25">
      <c r="A291" s="232" t="s">
        <v>1719</v>
      </c>
      <c r="B291" s="232" t="s">
        <v>1720</v>
      </c>
      <c r="C291" s="217" t="s">
        <v>1721</v>
      </c>
      <c r="D291" s="232" t="s">
        <v>1722</v>
      </c>
      <c r="E291" s="232" t="s">
        <v>1723</v>
      </c>
      <c r="F291" s="232" t="s">
        <v>1724</v>
      </c>
      <c r="G291" s="232" t="s">
        <v>1725</v>
      </c>
    </row>
    <row r="292" spans="1:7" x14ac:dyDescent="0.25">
      <c r="A292" s="232" t="s">
        <v>1726</v>
      </c>
      <c r="B292" s="232" t="s">
        <v>1726</v>
      </c>
      <c r="C292" s="217" t="s">
        <v>1727</v>
      </c>
      <c r="D292" s="232" t="s">
        <v>1728</v>
      </c>
      <c r="E292" s="232" t="s">
        <v>1729</v>
      </c>
      <c r="F292" s="232" t="s">
        <v>1730</v>
      </c>
      <c r="G292" s="232" t="s">
        <v>1731</v>
      </c>
    </row>
    <row r="293" spans="1:7" x14ac:dyDescent="0.25">
      <c r="A293" s="232" t="s">
        <v>1732</v>
      </c>
      <c r="B293" s="232" t="s">
        <v>1732</v>
      </c>
      <c r="C293" s="217" t="s">
        <v>1733</v>
      </c>
      <c r="D293" s="232" t="s">
        <v>1733</v>
      </c>
      <c r="E293" s="232" t="s">
        <v>1734</v>
      </c>
      <c r="F293" s="232" t="s">
        <v>1735</v>
      </c>
      <c r="G293" s="232" t="s">
        <v>1736</v>
      </c>
    </row>
    <row r="294" spans="1:7" x14ac:dyDescent="0.25">
      <c r="A294" s="222" t="s">
        <v>1737</v>
      </c>
      <c r="B294" s="222" t="s">
        <v>1737</v>
      </c>
      <c r="C294" s="222" t="s">
        <v>1737</v>
      </c>
      <c r="D294" s="222" t="s">
        <v>1737</v>
      </c>
      <c r="E294" s="222" t="s">
        <v>1738</v>
      </c>
      <c r="F294" s="222" t="s">
        <v>1739</v>
      </c>
      <c r="G294" s="222" t="s">
        <v>1737</v>
      </c>
    </row>
    <row r="295" spans="1:7" x14ac:dyDescent="0.25">
      <c r="A295" s="232" t="s">
        <v>1740</v>
      </c>
      <c r="B295" s="232" t="s">
        <v>1741</v>
      </c>
      <c r="C295" s="217" t="s">
        <v>1742</v>
      </c>
      <c r="D295" s="232" t="s">
        <v>1743</v>
      </c>
      <c r="E295" s="232" t="s">
        <v>5003</v>
      </c>
      <c r="F295" s="232" t="s">
        <v>1744</v>
      </c>
      <c r="G295" s="232" t="s">
        <v>1745</v>
      </c>
    </row>
    <row r="296" spans="1:7" x14ac:dyDescent="0.25">
      <c r="A296" s="232" t="s">
        <v>1746</v>
      </c>
      <c r="B296" s="238" t="s">
        <v>1747</v>
      </c>
      <c r="C296" s="238" t="s">
        <v>1748</v>
      </c>
      <c r="D296" s="238" t="s">
        <v>1749</v>
      </c>
      <c r="E296" s="238" t="s">
        <v>1750</v>
      </c>
      <c r="F296" s="238" t="s">
        <v>1751</v>
      </c>
      <c r="G296" s="238" t="s">
        <v>1752</v>
      </c>
    </row>
    <row r="297" spans="1:7" x14ac:dyDescent="0.25">
      <c r="A297" s="232" t="s">
        <v>1753</v>
      </c>
      <c r="B297" s="232" t="s">
        <v>1753</v>
      </c>
      <c r="C297" s="232" t="s">
        <v>1753</v>
      </c>
      <c r="D297" s="232" t="s">
        <v>1754</v>
      </c>
      <c r="E297" s="217" t="s">
        <v>1755</v>
      </c>
      <c r="F297" s="232" t="s">
        <v>1756</v>
      </c>
      <c r="G297" s="225" t="s">
        <v>1753</v>
      </c>
    </row>
    <row r="298" spans="1:7" x14ac:dyDescent="0.25">
      <c r="A298" s="232" t="s">
        <v>1757</v>
      </c>
      <c r="B298" s="232" t="s">
        <v>1758</v>
      </c>
      <c r="C298" s="217" t="s">
        <v>1757</v>
      </c>
      <c r="D298" s="232" t="s">
        <v>1757</v>
      </c>
      <c r="E298" s="232" t="s">
        <v>1759</v>
      </c>
      <c r="F298" s="232" t="s">
        <v>1760</v>
      </c>
      <c r="G298" s="232" t="s">
        <v>1761</v>
      </c>
    </row>
    <row r="299" spans="1:7" x14ac:dyDescent="0.25">
      <c r="A299" s="220" t="s">
        <v>1762</v>
      </c>
      <c r="B299" s="238" t="s">
        <v>1763</v>
      </c>
      <c r="C299" s="238" t="s">
        <v>1764</v>
      </c>
      <c r="D299" s="238" t="s">
        <v>1765</v>
      </c>
      <c r="E299" s="238" t="s">
        <v>1766</v>
      </c>
      <c r="F299" s="238" t="s">
        <v>1767</v>
      </c>
      <c r="G299" s="238" t="s">
        <v>1768</v>
      </c>
    </row>
    <row r="300" spans="1:7" x14ac:dyDescent="0.25">
      <c r="A300" s="232" t="s">
        <v>1769</v>
      </c>
      <c r="B300" s="232" t="s">
        <v>1770</v>
      </c>
      <c r="C300" s="217" t="s">
        <v>1771</v>
      </c>
      <c r="D300" s="232" t="s">
        <v>1772</v>
      </c>
      <c r="E300" s="232" t="s">
        <v>1773</v>
      </c>
      <c r="F300" s="232" t="s">
        <v>1774</v>
      </c>
      <c r="G300" s="232" t="s">
        <v>1775</v>
      </c>
    </row>
    <row r="301" spans="1:7" x14ac:dyDescent="0.25">
      <c r="A301" s="232" t="s">
        <v>1776</v>
      </c>
      <c r="B301" s="232" t="s">
        <v>1777</v>
      </c>
      <c r="C301" s="217" t="s">
        <v>1778</v>
      </c>
      <c r="D301" s="232" t="s">
        <v>1779</v>
      </c>
      <c r="E301" s="232" t="s">
        <v>1780</v>
      </c>
      <c r="F301" s="232" t="s">
        <v>1781</v>
      </c>
      <c r="G301" s="232" t="s">
        <v>1782</v>
      </c>
    </row>
    <row r="302" spans="1:7" x14ac:dyDescent="0.25">
      <c r="A302" s="232" t="s">
        <v>1783</v>
      </c>
      <c r="B302" s="232" t="s">
        <v>1784</v>
      </c>
      <c r="C302" s="217" t="s">
        <v>1785</v>
      </c>
      <c r="D302" s="232" t="s">
        <v>1786</v>
      </c>
      <c r="E302" s="232" t="s">
        <v>1787</v>
      </c>
      <c r="F302" s="232" t="s">
        <v>1788</v>
      </c>
      <c r="G302" s="232" t="s">
        <v>1785</v>
      </c>
    </row>
    <row r="303" spans="1:7" x14ac:dyDescent="0.25">
      <c r="A303" s="232" t="s">
        <v>1789</v>
      </c>
      <c r="B303" s="232" t="s">
        <v>1789</v>
      </c>
      <c r="C303" s="217" t="s">
        <v>1789</v>
      </c>
      <c r="D303" s="232" t="s">
        <v>1789</v>
      </c>
      <c r="E303" s="232" t="s">
        <v>1790</v>
      </c>
      <c r="F303" s="232" t="s">
        <v>1791</v>
      </c>
      <c r="G303" s="232" t="s">
        <v>1792</v>
      </c>
    </row>
    <row r="304" spans="1:7" x14ac:dyDescent="0.25">
      <c r="A304" s="232" t="s">
        <v>1793</v>
      </c>
      <c r="B304" s="232" t="s">
        <v>1794</v>
      </c>
      <c r="C304" s="217" t="s">
        <v>1793</v>
      </c>
      <c r="D304" s="232" t="s">
        <v>1793</v>
      </c>
      <c r="E304" s="232" t="s">
        <v>1795</v>
      </c>
      <c r="F304" s="232" t="s">
        <v>1796</v>
      </c>
      <c r="G304" s="232" t="s">
        <v>1794</v>
      </c>
    </row>
    <row r="305" spans="1:7" x14ac:dyDescent="0.25">
      <c r="A305" s="232" t="s">
        <v>1797</v>
      </c>
      <c r="B305" s="232" t="s">
        <v>1798</v>
      </c>
      <c r="C305" s="217" t="s">
        <v>1799</v>
      </c>
      <c r="D305" s="232" t="s">
        <v>1800</v>
      </c>
      <c r="E305" s="232" t="s">
        <v>1801</v>
      </c>
      <c r="F305" s="232" t="s">
        <v>1802</v>
      </c>
      <c r="G305" s="232" t="s">
        <v>1803</v>
      </c>
    </row>
    <row r="306" spans="1:7" x14ac:dyDescent="0.25">
      <c r="A306" s="222" t="s">
        <v>1804</v>
      </c>
      <c r="B306" s="222" t="s">
        <v>1804</v>
      </c>
      <c r="C306" s="222" t="s">
        <v>1804</v>
      </c>
      <c r="D306" s="222" t="s">
        <v>1804</v>
      </c>
      <c r="E306" s="222" t="s">
        <v>1805</v>
      </c>
      <c r="F306" s="222" t="s">
        <v>1806</v>
      </c>
      <c r="G306" s="222" t="s">
        <v>1804</v>
      </c>
    </row>
    <row r="307" spans="1:7" x14ac:dyDescent="0.25">
      <c r="A307" s="232" t="s">
        <v>1807</v>
      </c>
      <c r="B307" s="238" t="s">
        <v>1808</v>
      </c>
      <c r="C307" s="238" t="s">
        <v>1809</v>
      </c>
      <c r="D307" s="238" t="s">
        <v>1810</v>
      </c>
      <c r="E307" s="238" t="s">
        <v>1811</v>
      </c>
      <c r="F307" s="238" t="s">
        <v>1812</v>
      </c>
      <c r="G307" s="238" t="s">
        <v>1813</v>
      </c>
    </row>
    <row r="308" spans="1:7" x14ac:dyDescent="0.25">
      <c r="A308" s="232" t="s">
        <v>1814</v>
      </c>
      <c r="B308" s="238" t="s">
        <v>1814</v>
      </c>
      <c r="C308" s="238" t="s">
        <v>1815</v>
      </c>
      <c r="D308" s="238" t="s">
        <v>1816</v>
      </c>
      <c r="E308" s="238" t="s">
        <v>1817</v>
      </c>
      <c r="F308" s="238" t="s">
        <v>1818</v>
      </c>
      <c r="G308" s="238" t="s">
        <v>1815</v>
      </c>
    </row>
    <row r="309" spans="1:7" x14ac:dyDescent="0.25">
      <c r="A309" s="232" t="s">
        <v>1819</v>
      </c>
      <c r="B309" s="238" t="s">
        <v>1820</v>
      </c>
      <c r="C309" s="238" t="s">
        <v>1820</v>
      </c>
      <c r="D309" s="238" t="s">
        <v>1820</v>
      </c>
      <c r="E309" s="238" t="s">
        <v>1821</v>
      </c>
      <c r="F309" s="238" t="s">
        <v>1822</v>
      </c>
      <c r="G309" s="238" t="s">
        <v>1819</v>
      </c>
    </row>
    <row r="310" spans="1:7" x14ac:dyDescent="0.25">
      <c r="A310" s="232" t="s">
        <v>1823</v>
      </c>
      <c r="B310" s="232" t="s">
        <v>1823</v>
      </c>
      <c r="C310" s="217" t="s">
        <v>1823</v>
      </c>
      <c r="D310" s="232" t="s">
        <v>1824</v>
      </c>
      <c r="E310" s="232" t="s">
        <v>1825</v>
      </c>
      <c r="F310" s="232" t="s">
        <v>1826</v>
      </c>
      <c r="G310" s="232" t="s">
        <v>1827</v>
      </c>
    </row>
    <row r="311" spans="1:7" x14ac:dyDescent="0.25">
      <c r="A311" s="232" t="s">
        <v>1828</v>
      </c>
      <c r="B311" s="232" t="s">
        <v>1828</v>
      </c>
      <c r="C311" s="217" t="s">
        <v>1828</v>
      </c>
      <c r="D311" s="232" t="s">
        <v>1828</v>
      </c>
      <c r="E311" s="232" t="s">
        <v>1829</v>
      </c>
      <c r="F311" s="232" t="s">
        <v>1830</v>
      </c>
      <c r="G311" s="232" t="s">
        <v>1831</v>
      </c>
    </row>
    <row r="312" spans="1:7" x14ac:dyDescent="0.25">
      <c r="A312" s="232" t="s">
        <v>1832</v>
      </c>
      <c r="B312" s="232" t="s">
        <v>1833</v>
      </c>
      <c r="C312" s="217" t="s">
        <v>1834</v>
      </c>
      <c r="D312" s="232" t="s">
        <v>1832</v>
      </c>
      <c r="E312" s="232" t="s">
        <v>1835</v>
      </c>
      <c r="F312" s="232" t="s">
        <v>1836</v>
      </c>
      <c r="G312" s="232" t="s">
        <v>1837</v>
      </c>
    </row>
    <row r="313" spans="1:7" x14ac:dyDescent="0.25">
      <c r="A313" s="232" t="s">
        <v>1838</v>
      </c>
      <c r="B313" s="232" t="s">
        <v>1838</v>
      </c>
      <c r="C313" s="217" t="s">
        <v>1839</v>
      </c>
      <c r="D313" s="232" t="s">
        <v>1840</v>
      </c>
      <c r="E313" s="232" t="s">
        <v>1841</v>
      </c>
      <c r="F313" s="232" t="s">
        <v>1842</v>
      </c>
      <c r="G313" s="232" t="s">
        <v>1839</v>
      </c>
    </row>
    <row r="314" spans="1:7" x14ac:dyDescent="0.25">
      <c r="A314" s="232" t="s">
        <v>1843</v>
      </c>
      <c r="B314" s="232" t="s">
        <v>1843</v>
      </c>
      <c r="C314" s="217" t="s">
        <v>1844</v>
      </c>
      <c r="D314" s="232" t="s">
        <v>1843</v>
      </c>
      <c r="E314" s="232" t="s">
        <v>1845</v>
      </c>
      <c r="F314" s="232" t="s">
        <v>1846</v>
      </c>
      <c r="G314" s="232" t="s">
        <v>1843</v>
      </c>
    </row>
    <row r="315" spans="1:7" x14ac:dyDescent="0.25">
      <c r="A315" s="232" t="s">
        <v>1847</v>
      </c>
      <c r="B315" s="232" t="s">
        <v>1848</v>
      </c>
      <c r="C315" s="217" t="s">
        <v>1847</v>
      </c>
      <c r="D315" s="232" t="s">
        <v>1847</v>
      </c>
      <c r="E315" s="232" t="s">
        <v>1849</v>
      </c>
      <c r="F315" s="232" t="s">
        <v>1850</v>
      </c>
      <c r="G315" s="232" t="s">
        <v>1847</v>
      </c>
    </row>
    <row r="316" spans="1:7" x14ac:dyDescent="0.25">
      <c r="A316" s="232" t="s">
        <v>1851</v>
      </c>
      <c r="B316" s="232" t="s">
        <v>1852</v>
      </c>
      <c r="C316" s="217" t="s">
        <v>1853</v>
      </c>
      <c r="D316" s="232" t="s">
        <v>1854</v>
      </c>
      <c r="E316" s="232" t="s">
        <v>1855</v>
      </c>
      <c r="F316" s="232" t="s">
        <v>1856</v>
      </c>
      <c r="G316" s="232" t="s">
        <v>1857</v>
      </c>
    </row>
    <row r="317" spans="1:7" x14ac:dyDescent="0.25">
      <c r="A317" s="232" t="s">
        <v>1858</v>
      </c>
      <c r="B317" s="232" t="s">
        <v>1859</v>
      </c>
      <c r="C317" s="217" t="s">
        <v>1858</v>
      </c>
      <c r="D317" s="232" t="s">
        <v>1860</v>
      </c>
      <c r="E317" s="232" t="s">
        <v>1861</v>
      </c>
      <c r="F317" s="232" t="s">
        <v>1862</v>
      </c>
      <c r="G317" s="232" t="s">
        <v>1863</v>
      </c>
    </row>
    <row r="318" spans="1:7" x14ac:dyDescent="0.25">
      <c r="A318" s="232" t="s">
        <v>1864</v>
      </c>
      <c r="B318" s="232" t="s">
        <v>1865</v>
      </c>
      <c r="C318" s="217" t="s">
        <v>1866</v>
      </c>
      <c r="D318" s="232" t="s">
        <v>1864</v>
      </c>
      <c r="E318" s="232" t="s">
        <v>1867</v>
      </c>
      <c r="F318" s="232" t="s">
        <v>1868</v>
      </c>
      <c r="G318" s="232" t="s">
        <v>1869</v>
      </c>
    </row>
    <row r="319" spans="1:7" x14ac:dyDescent="0.25">
      <c r="A319" s="232" t="s">
        <v>1870</v>
      </c>
      <c r="B319" s="232" t="s">
        <v>1871</v>
      </c>
      <c r="C319" s="217" t="s">
        <v>1872</v>
      </c>
      <c r="D319" s="232" t="s">
        <v>1873</v>
      </c>
      <c r="E319" s="232" t="s">
        <v>1874</v>
      </c>
      <c r="F319" s="232" t="s">
        <v>1875</v>
      </c>
      <c r="G319" s="232" t="s">
        <v>1872</v>
      </c>
    </row>
    <row r="320" spans="1:7" x14ac:dyDescent="0.25">
      <c r="A320" s="232" t="s">
        <v>1876</v>
      </c>
      <c r="B320" s="232" t="s">
        <v>1877</v>
      </c>
      <c r="C320" s="217" t="s">
        <v>1878</v>
      </c>
      <c r="D320" s="232" t="s">
        <v>1879</v>
      </c>
      <c r="E320" s="232" t="s">
        <v>1880</v>
      </c>
      <c r="F320" s="232" t="s">
        <v>1881</v>
      </c>
      <c r="G320" s="232" t="s">
        <v>1882</v>
      </c>
    </row>
    <row r="321" spans="1:7" x14ac:dyDescent="0.25">
      <c r="A321" s="232" t="s">
        <v>1883</v>
      </c>
      <c r="B321" s="232" t="s">
        <v>1884</v>
      </c>
      <c r="C321" s="217" t="s">
        <v>1885</v>
      </c>
      <c r="D321" s="232" t="s">
        <v>1886</v>
      </c>
      <c r="E321" s="232" t="s">
        <v>1887</v>
      </c>
      <c r="F321" s="232" t="s">
        <v>1888</v>
      </c>
      <c r="G321" s="232" t="s">
        <v>1889</v>
      </c>
    </row>
    <row r="322" spans="1:7" x14ac:dyDescent="0.25">
      <c r="A322" s="222" t="s">
        <v>1890</v>
      </c>
      <c r="B322" s="222" t="s">
        <v>1890</v>
      </c>
      <c r="C322" s="222" t="s">
        <v>1891</v>
      </c>
      <c r="D322" s="222" t="s">
        <v>1890</v>
      </c>
      <c r="E322" s="222" t="s">
        <v>1892</v>
      </c>
      <c r="F322" s="222" t="s">
        <v>1893</v>
      </c>
      <c r="G322" s="222" t="s">
        <v>1891</v>
      </c>
    </row>
    <row r="323" spans="1:7" x14ac:dyDescent="0.25">
      <c r="A323" s="232" t="s">
        <v>1894</v>
      </c>
      <c r="B323" s="232" t="s">
        <v>1895</v>
      </c>
      <c r="C323" s="217" t="s">
        <v>1894</v>
      </c>
      <c r="D323" s="232" t="s">
        <v>1896</v>
      </c>
      <c r="E323" s="232" t="s">
        <v>1897</v>
      </c>
      <c r="F323" s="232" t="s">
        <v>1898</v>
      </c>
      <c r="G323" s="232" t="s">
        <v>1899</v>
      </c>
    </row>
    <row r="324" spans="1:7" x14ac:dyDescent="0.25">
      <c r="A324" s="232" t="s">
        <v>1900</v>
      </c>
      <c r="B324" s="232" t="s">
        <v>1901</v>
      </c>
      <c r="C324" s="217" t="s">
        <v>1900</v>
      </c>
      <c r="D324" s="232" t="s">
        <v>1900</v>
      </c>
      <c r="E324" s="232" t="s">
        <v>1902</v>
      </c>
      <c r="F324" s="232" t="s">
        <v>1903</v>
      </c>
      <c r="G324" s="232" t="s">
        <v>1900</v>
      </c>
    </row>
    <row r="325" spans="1:7" x14ac:dyDescent="0.25">
      <c r="A325" s="232" t="s">
        <v>1904</v>
      </c>
      <c r="B325" s="232" t="s">
        <v>1905</v>
      </c>
      <c r="C325" s="217" t="s">
        <v>1906</v>
      </c>
      <c r="D325" s="232" t="s">
        <v>1907</v>
      </c>
      <c r="E325" s="232" t="s">
        <v>1908</v>
      </c>
      <c r="F325" s="232" t="s">
        <v>1909</v>
      </c>
      <c r="G325" s="232" t="s">
        <v>1910</v>
      </c>
    </row>
    <row r="326" spans="1:7" x14ac:dyDescent="0.25">
      <c r="A326" s="232" t="s">
        <v>1911</v>
      </c>
      <c r="B326" s="232" t="s">
        <v>1911</v>
      </c>
      <c r="C326" s="217" t="s">
        <v>1911</v>
      </c>
      <c r="D326" s="232" t="s">
        <v>1912</v>
      </c>
      <c r="E326" s="232" t="s">
        <v>1913</v>
      </c>
      <c r="F326" s="232" t="s">
        <v>1914</v>
      </c>
      <c r="G326" s="232" t="s">
        <v>1915</v>
      </c>
    </row>
    <row r="327" spans="1:7" x14ac:dyDescent="0.25">
      <c r="A327" s="232" t="s">
        <v>1916</v>
      </c>
      <c r="B327" s="232" t="s">
        <v>1916</v>
      </c>
      <c r="C327" s="217" t="s">
        <v>1916</v>
      </c>
      <c r="D327" s="232" t="s">
        <v>1916</v>
      </c>
      <c r="E327" s="232" t="s">
        <v>1917</v>
      </c>
      <c r="F327" s="232" t="s">
        <v>1918</v>
      </c>
      <c r="G327" s="232" t="s">
        <v>1919</v>
      </c>
    </row>
    <row r="328" spans="1:7" x14ac:dyDescent="0.25">
      <c r="A328" s="232" t="s">
        <v>1920</v>
      </c>
      <c r="B328" s="232" t="s">
        <v>1921</v>
      </c>
      <c r="C328" s="217" t="s">
        <v>1920</v>
      </c>
      <c r="D328" s="232" t="s">
        <v>1920</v>
      </c>
      <c r="E328" s="232" t="s">
        <v>1922</v>
      </c>
      <c r="F328" s="232" t="s">
        <v>1923</v>
      </c>
      <c r="G328" s="232" t="s">
        <v>1924</v>
      </c>
    </row>
    <row r="329" spans="1:7" x14ac:dyDescent="0.25">
      <c r="A329" s="222" t="s">
        <v>1925</v>
      </c>
      <c r="B329" s="222" t="s">
        <v>1925</v>
      </c>
      <c r="C329" s="222" t="s">
        <v>1925</v>
      </c>
      <c r="D329" s="222" t="s">
        <v>1925</v>
      </c>
      <c r="E329" s="222" t="s">
        <v>1926</v>
      </c>
      <c r="F329" s="222" t="s">
        <v>1927</v>
      </c>
      <c r="G329" s="222" t="s">
        <v>1925</v>
      </c>
    </row>
    <row r="330" spans="1:7" x14ac:dyDescent="0.25">
      <c r="A330" s="232" t="s">
        <v>1928</v>
      </c>
      <c r="B330" s="232" t="s">
        <v>1929</v>
      </c>
      <c r="C330" s="217" t="s">
        <v>1928</v>
      </c>
      <c r="D330" s="232" t="s">
        <v>1928</v>
      </c>
      <c r="E330" s="232" t="s">
        <v>1930</v>
      </c>
      <c r="F330" s="232" t="s">
        <v>1931</v>
      </c>
      <c r="G330" s="232" t="s">
        <v>1928</v>
      </c>
    </row>
    <row r="331" spans="1:7" x14ac:dyDescent="0.25">
      <c r="A331" s="232" t="s">
        <v>1932</v>
      </c>
      <c r="B331" s="238" t="s">
        <v>1933</v>
      </c>
      <c r="C331" s="238" t="s">
        <v>1934</v>
      </c>
      <c r="D331" s="238" t="s">
        <v>1935</v>
      </c>
      <c r="E331" s="238" t="s">
        <v>1936</v>
      </c>
      <c r="F331" s="238" t="s">
        <v>1937</v>
      </c>
      <c r="G331" s="238" t="s">
        <v>1938</v>
      </c>
    </row>
    <row r="332" spans="1:7" x14ac:dyDescent="0.25">
      <c r="A332" s="232" t="s">
        <v>1939</v>
      </c>
      <c r="B332" s="238" t="s">
        <v>1940</v>
      </c>
      <c r="C332" s="238" t="s">
        <v>1941</v>
      </c>
      <c r="D332" s="238" t="s">
        <v>1942</v>
      </c>
      <c r="E332" s="238" t="s">
        <v>1943</v>
      </c>
      <c r="F332" s="238" t="s">
        <v>1944</v>
      </c>
      <c r="G332" s="238" t="s">
        <v>1945</v>
      </c>
    </row>
    <row r="333" spans="1:7" x14ac:dyDescent="0.25">
      <c r="A333" s="232" t="s">
        <v>1946</v>
      </c>
      <c r="B333" s="232" t="s">
        <v>1946</v>
      </c>
      <c r="C333" s="217" t="s">
        <v>1946</v>
      </c>
      <c r="D333" s="232" t="s">
        <v>1946</v>
      </c>
      <c r="E333" s="232" t="s">
        <v>1947</v>
      </c>
      <c r="F333" s="232" t="s">
        <v>1948</v>
      </c>
      <c r="G333" s="232" t="s">
        <v>1949</v>
      </c>
    </row>
    <row r="334" spans="1:7" x14ac:dyDescent="0.25">
      <c r="A334" s="232" t="s">
        <v>1950</v>
      </c>
      <c r="B334" s="232" t="s">
        <v>1950</v>
      </c>
      <c r="C334" s="217" t="s">
        <v>1951</v>
      </c>
      <c r="D334" s="232" t="s">
        <v>1950</v>
      </c>
      <c r="E334" s="232" t="s">
        <v>1952</v>
      </c>
      <c r="F334" s="232" t="s">
        <v>1953</v>
      </c>
      <c r="G334" s="232" t="s">
        <v>1951</v>
      </c>
    </row>
    <row r="335" spans="1:7" x14ac:dyDescent="0.25">
      <c r="A335" s="232" t="s">
        <v>1954</v>
      </c>
      <c r="B335" s="232" t="s">
        <v>1954</v>
      </c>
      <c r="C335" s="217" t="s">
        <v>1954</v>
      </c>
      <c r="D335" s="232" t="s">
        <v>1954</v>
      </c>
      <c r="E335" s="232" t="s">
        <v>1955</v>
      </c>
      <c r="F335" s="232" t="s">
        <v>1956</v>
      </c>
      <c r="G335" s="232" t="s">
        <v>1957</v>
      </c>
    </row>
    <row r="336" spans="1:7" x14ac:dyDescent="0.25">
      <c r="A336" s="232" t="s">
        <v>1958</v>
      </c>
      <c r="B336" s="238" t="s">
        <v>1959</v>
      </c>
      <c r="C336" s="238" t="s">
        <v>1960</v>
      </c>
      <c r="D336" s="238" t="s">
        <v>1961</v>
      </c>
      <c r="E336" s="238" t="s">
        <v>1962</v>
      </c>
      <c r="F336" s="238" t="s">
        <v>1963</v>
      </c>
      <c r="G336" s="238" t="s">
        <v>1964</v>
      </c>
    </row>
    <row r="337" spans="1:7" x14ac:dyDescent="0.25">
      <c r="A337" s="232" t="s">
        <v>1965</v>
      </c>
      <c r="B337" s="238" t="s">
        <v>1966</v>
      </c>
      <c r="C337" s="238" t="s">
        <v>1967</v>
      </c>
      <c r="D337" s="238" t="s">
        <v>1968</v>
      </c>
      <c r="E337" s="238" t="s">
        <v>1969</v>
      </c>
      <c r="F337" s="238" t="s">
        <v>1970</v>
      </c>
      <c r="G337" s="238" t="s">
        <v>1967</v>
      </c>
    </row>
    <row r="338" spans="1:7" x14ac:dyDescent="0.25">
      <c r="A338" s="232" t="s">
        <v>1971</v>
      </c>
      <c r="B338" s="232" t="s">
        <v>1971</v>
      </c>
      <c r="C338" s="217" t="s">
        <v>1972</v>
      </c>
      <c r="D338" s="232" t="s">
        <v>1971</v>
      </c>
      <c r="E338" s="232" t="s">
        <v>1973</v>
      </c>
      <c r="F338" s="232" t="s">
        <v>1974</v>
      </c>
      <c r="G338" s="232" t="s">
        <v>1975</v>
      </c>
    </row>
    <row r="339" spans="1:7" x14ac:dyDescent="0.25">
      <c r="A339" s="232" t="s">
        <v>1976</v>
      </c>
      <c r="B339" s="232" t="s">
        <v>1976</v>
      </c>
      <c r="C339" s="217" t="s">
        <v>1977</v>
      </c>
      <c r="D339" s="232" t="s">
        <v>1976</v>
      </c>
      <c r="E339" s="232" t="s">
        <v>1978</v>
      </c>
      <c r="F339" s="232" t="s">
        <v>1979</v>
      </c>
      <c r="G339" s="232" t="s">
        <v>1980</v>
      </c>
    </row>
    <row r="340" spans="1:7" x14ac:dyDescent="0.25">
      <c r="A340" s="232" t="s">
        <v>1981</v>
      </c>
      <c r="B340" s="232" t="s">
        <v>1982</v>
      </c>
      <c r="C340" s="217" t="s">
        <v>1981</v>
      </c>
      <c r="D340" s="232" t="s">
        <v>1981</v>
      </c>
      <c r="E340" s="232" t="s">
        <v>1983</v>
      </c>
      <c r="F340" s="232" t="s">
        <v>1984</v>
      </c>
      <c r="G340" s="232" t="s">
        <v>1981</v>
      </c>
    </row>
    <row r="341" spans="1:7" x14ac:dyDescent="0.25">
      <c r="A341" s="222" t="s">
        <v>1985</v>
      </c>
      <c r="B341" s="222" t="s">
        <v>1986</v>
      </c>
      <c r="C341" s="222" t="s">
        <v>1987</v>
      </c>
      <c r="D341" s="222" t="s">
        <v>1988</v>
      </c>
      <c r="E341" s="222" t="s">
        <v>1989</v>
      </c>
      <c r="F341" s="222" t="s">
        <v>1990</v>
      </c>
      <c r="G341" s="222" t="s">
        <v>1991</v>
      </c>
    </row>
    <row r="342" spans="1:7" x14ac:dyDescent="0.25">
      <c r="A342" s="232" t="s">
        <v>1992</v>
      </c>
      <c r="B342" s="232" t="s">
        <v>1992</v>
      </c>
      <c r="C342" s="217" t="s">
        <v>1993</v>
      </c>
      <c r="D342" s="232" t="s">
        <v>1992</v>
      </c>
      <c r="E342" s="232" t="s">
        <v>1994</v>
      </c>
      <c r="F342" s="232" t="s">
        <v>1995</v>
      </c>
      <c r="G342" s="232" t="s">
        <v>1993</v>
      </c>
    </row>
    <row r="343" spans="1:7" x14ac:dyDescent="0.25">
      <c r="A343" s="232" t="s">
        <v>1996</v>
      </c>
      <c r="B343" s="232" t="s">
        <v>1997</v>
      </c>
      <c r="C343" s="217" t="s">
        <v>1998</v>
      </c>
      <c r="D343" s="232" t="s">
        <v>1999</v>
      </c>
      <c r="E343" s="232" t="s">
        <v>2000</v>
      </c>
      <c r="F343" s="232" t="s">
        <v>2001</v>
      </c>
      <c r="G343" s="232" t="s">
        <v>2002</v>
      </c>
    </row>
    <row r="344" spans="1:7" x14ac:dyDescent="0.25">
      <c r="A344" s="232" t="s">
        <v>2003</v>
      </c>
      <c r="B344" s="232" t="s">
        <v>2003</v>
      </c>
      <c r="C344" s="217" t="s">
        <v>2003</v>
      </c>
      <c r="D344" s="232" t="s">
        <v>2003</v>
      </c>
      <c r="E344" s="232" t="s">
        <v>2004</v>
      </c>
      <c r="F344" s="232" t="s">
        <v>2005</v>
      </c>
      <c r="G344" s="232" t="s">
        <v>2006</v>
      </c>
    </row>
    <row r="345" spans="1:7" x14ac:dyDescent="0.25">
      <c r="A345" s="232" t="s">
        <v>2007</v>
      </c>
      <c r="B345" s="232" t="s">
        <v>2008</v>
      </c>
      <c r="C345" s="217" t="s">
        <v>2009</v>
      </c>
      <c r="D345" s="232" t="s">
        <v>2007</v>
      </c>
      <c r="E345" s="232" t="s">
        <v>2010</v>
      </c>
      <c r="F345" s="232" t="s">
        <v>2011</v>
      </c>
      <c r="G345" s="232" t="s">
        <v>2007</v>
      </c>
    </row>
    <row r="346" spans="1:7" x14ac:dyDescent="0.25">
      <c r="A346" s="232" t="s">
        <v>2012</v>
      </c>
      <c r="B346" s="238" t="s">
        <v>2012</v>
      </c>
      <c r="C346" s="238" t="s">
        <v>2013</v>
      </c>
      <c r="D346" s="238" t="s">
        <v>2014</v>
      </c>
      <c r="E346" s="238" t="s">
        <v>2015</v>
      </c>
      <c r="F346" s="238" t="s">
        <v>2016</v>
      </c>
      <c r="G346" s="238" t="s">
        <v>2013</v>
      </c>
    </row>
    <row r="347" spans="1:7" s="242" customFormat="1" x14ac:dyDescent="0.25">
      <c r="A347" s="239" t="s">
        <v>2017</v>
      </c>
      <c r="B347" s="237" t="s">
        <v>2018</v>
      </c>
      <c r="C347" s="217" t="s">
        <v>2019</v>
      </c>
      <c r="D347" s="232" t="s">
        <v>2020</v>
      </c>
      <c r="E347" s="232" t="s">
        <v>2021</v>
      </c>
      <c r="F347" s="232" t="s">
        <v>2022</v>
      </c>
      <c r="G347" s="232" t="s">
        <v>2023</v>
      </c>
    </row>
    <row r="348" spans="1:7" x14ac:dyDescent="0.25">
      <c r="A348" s="232" t="s">
        <v>2024</v>
      </c>
      <c r="B348" s="238" t="s">
        <v>2024</v>
      </c>
      <c r="C348" s="238" t="s">
        <v>2024</v>
      </c>
      <c r="D348" s="238" t="s">
        <v>2024</v>
      </c>
      <c r="E348" s="238" t="s">
        <v>2025</v>
      </c>
      <c r="F348" s="238" t="s">
        <v>2026</v>
      </c>
      <c r="G348" s="238" t="s">
        <v>2024</v>
      </c>
    </row>
    <row r="349" spans="1:7" x14ac:dyDescent="0.25">
      <c r="A349" s="232" t="s">
        <v>2027</v>
      </c>
      <c r="B349" s="232" t="s">
        <v>2027</v>
      </c>
      <c r="C349" s="217" t="s">
        <v>2027</v>
      </c>
      <c r="D349" s="232" t="s">
        <v>2028</v>
      </c>
      <c r="E349" s="232" t="s">
        <v>2029</v>
      </c>
      <c r="F349" s="232" t="s">
        <v>2030</v>
      </c>
      <c r="G349" s="232" t="s">
        <v>2031</v>
      </c>
    </row>
    <row r="350" spans="1:7" x14ac:dyDescent="0.25">
      <c r="A350" s="232" t="s">
        <v>2032</v>
      </c>
      <c r="B350" s="232" t="s">
        <v>2033</v>
      </c>
      <c r="C350" s="217" t="s">
        <v>2034</v>
      </c>
      <c r="D350" s="232" t="s">
        <v>2035</v>
      </c>
      <c r="E350" s="232" t="s">
        <v>2036</v>
      </c>
      <c r="F350" s="232" t="s">
        <v>2037</v>
      </c>
      <c r="G350" s="232" t="s">
        <v>2038</v>
      </c>
    </row>
    <row r="351" spans="1:7" x14ac:dyDescent="0.25">
      <c r="A351" s="232" t="s">
        <v>2039</v>
      </c>
      <c r="B351" s="232" t="s">
        <v>2040</v>
      </c>
      <c r="C351" s="217" t="s">
        <v>2041</v>
      </c>
      <c r="D351" s="232" t="s">
        <v>2042</v>
      </c>
      <c r="E351" s="232" t="s">
        <v>2043</v>
      </c>
      <c r="F351" s="232" t="s">
        <v>2044</v>
      </c>
      <c r="G351" s="232" t="s">
        <v>2045</v>
      </c>
    </row>
    <row r="352" spans="1:7" x14ac:dyDescent="0.25">
      <c r="A352" s="232" t="s">
        <v>2046</v>
      </c>
      <c r="B352" s="232" t="s">
        <v>2046</v>
      </c>
      <c r="C352" s="217" t="s">
        <v>2046</v>
      </c>
      <c r="D352" s="232" t="s">
        <v>2047</v>
      </c>
      <c r="E352" s="232" t="s">
        <v>2048</v>
      </c>
      <c r="F352" s="232" t="s">
        <v>2049</v>
      </c>
      <c r="G352" s="232" t="s">
        <v>2047</v>
      </c>
    </row>
    <row r="353" spans="1:7" x14ac:dyDescent="0.25">
      <c r="A353" s="222" t="s">
        <v>2050</v>
      </c>
      <c r="B353" s="222" t="s">
        <v>2051</v>
      </c>
      <c r="C353" s="222" t="s">
        <v>2052</v>
      </c>
      <c r="D353" s="222" t="s">
        <v>2053</v>
      </c>
      <c r="E353" s="222" t="s">
        <v>2054</v>
      </c>
      <c r="F353" s="222" t="s">
        <v>2055</v>
      </c>
      <c r="G353" s="222" t="s">
        <v>2056</v>
      </c>
    </row>
    <row r="354" spans="1:7" x14ac:dyDescent="0.25">
      <c r="A354" s="232" t="s">
        <v>2057</v>
      </c>
      <c r="B354" s="232" t="s">
        <v>2058</v>
      </c>
      <c r="C354" s="217" t="s">
        <v>2059</v>
      </c>
      <c r="D354" s="232" t="s">
        <v>2060</v>
      </c>
      <c r="E354" s="232" t="s">
        <v>2061</v>
      </c>
      <c r="F354" s="232" t="s">
        <v>2062</v>
      </c>
      <c r="G354" s="232" t="s">
        <v>2063</v>
      </c>
    </row>
    <row r="355" spans="1:7" x14ac:dyDescent="0.25">
      <c r="A355" s="232" t="s">
        <v>2064</v>
      </c>
      <c r="B355" s="232" t="s">
        <v>2065</v>
      </c>
      <c r="C355" s="217" t="s">
        <v>2066</v>
      </c>
      <c r="D355" s="232" t="s">
        <v>2067</v>
      </c>
      <c r="E355" s="232" t="s">
        <v>2068</v>
      </c>
      <c r="F355" s="232" t="s">
        <v>2069</v>
      </c>
      <c r="G355" s="232" t="s">
        <v>2070</v>
      </c>
    </row>
    <row r="356" spans="1:7" x14ac:dyDescent="0.25">
      <c r="A356" s="222" t="s">
        <v>2071</v>
      </c>
      <c r="B356" s="222" t="s">
        <v>2071</v>
      </c>
      <c r="C356" s="222" t="s">
        <v>2071</v>
      </c>
      <c r="D356" s="222" t="s">
        <v>2071</v>
      </c>
      <c r="E356" s="222" t="s">
        <v>2072</v>
      </c>
      <c r="F356" s="222" t="s">
        <v>2073</v>
      </c>
      <c r="G356" s="222" t="s">
        <v>2071</v>
      </c>
    </row>
    <row r="357" spans="1:7" x14ac:dyDescent="0.25">
      <c r="A357" s="222" t="s">
        <v>2074</v>
      </c>
      <c r="B357" s="222" t="s">
        <v>2075</v>
      </c>
      <c r="C357" s="222" t="s">
        <v>2074</v>
      </c>
      <c r="D357" s="222" t="s">
        <v>2074</v>
      </c>
      <c r="E357" s="222" t="s">
        <v>2076</v>
      </c>
      <c r="F357" s="222" t="s">
        <v>2077</v>
      </c>
      <c r="G357" s="222" t="s">
        <v>2078</v>
      </c>
    </row>
    <row r="358" spans="1:7" x14ac:dyDescent="0.25">
      <c r="A358" s="222" t="s">
        <v>2079</v>
      </c>
      <c r="B358" s="222" t="s">
        <v>2080</v>
      </c>
      <c r="C358" s="222" t="s">
        <v>2081</v>
      </c>
      <c r="D358" s="222" t="s">
        <v>2082</v>
      </c>
      <c r="E358" s="222" t="s">
        <v>2083</v>
      </c>
      <c r="F358" s="222" t="s">
        <v>2084</v>
      </c>
      <c r="G358" s="222" t="s">
        <v>2085</v>
      </c>
    </row>
    <row r="359" spans="1:7" x14ac:dyDescent="0.25">
      <c r="A359" s="232" t="s">
        <v>2086</v>
      </c>
      <c r="B359" s="232" t="s">
        <v>2087</v>
      </c>
      <c r="C359" s="217" t="s">
        <v>2088</v>
      </c>
      <c r="D359" s="232" t="s">
        <v>2089</v>
      </c>
      <c r="E359" s="232" t="s">
        <v>2090</v>
      </c>
      <c r="F359" s="232" t="s">
        <v>2091</v>
      </c>
      <c r="G359" s="232" t="s">
        <v>2092</v>
      </c>
    </row>
    <row r="360" spans="1:7" x14ac:dyDescent="0.25">
      <c r="A360" s="232" t="s">
        <v>2093</v>
      </c>
      <c r="B360" s="232" t="s">
        <v>2094</v>
      </c>
      <c r="C360" s="217" t="s">
        <v>2093</v>
      </c>
      <c r="D360" s="232" t="s">
        <v>2093</v>
      </c>
      <c r="E360" s="232" t="s">
        <v>2095</v>
      </c>
      <c r="F360" s="232" t="s">
        <v>2096</v>
      </c>
      <c r="G360" s="232" t="s">
        <v>2093</v>
      </c>
    </row>
    <row r="361" spans="1:7" x14ac:dyDescent="0.25">
      <c r="A361" s="232" t="s">
        <v>2097</v>
      </c>
      <c r="B361" s="232" t="s">
        <v>2098</v>
      </c>
      <c r="C361" s="217" t="s">
        <v>2097</v>
      </c>
      <c r="D361" s="232" t="s">
        <v>2099</v>
      </c>
      <c r="E361" s="232" t="s">
        <v>2100</v>
      </c>
      <c r="F361" s="232" t="s">
        <v>2101</v>
      </c>
      <c r="G361" s="232" t="s">
        <v>2102</v>
      </c>
    </row>
    <row r="362" spans="1:7" x14ac:dyDescent="0.25">
      <c r="A362" s="232" t="s">
        <v>2103</v>
      </c>
      <c r="B362" s="232" t="s">
        <v>2103</v>
      </c>
      <c r="C362" s="217" t="s">
        <v>2103</v>
      </c>
      <c r="D362" s="232" t="s">
        <v>2104</v>
      </c>
      <c r="E362" s="232" t="s">
        <v>2105</v>
      </c>
      <c r="F362" s="232" t="s">
        <v>2106</v>
      </c>
      <c r="G362" s="232" t="s">
        <v>2107</v>
      </c>
    </row>
    <row r="363" spans="1:7" x14ac:dyDescent="0.25">
      <c r="A363" s="232" t="s">
        <v>2108</v>
      </c>
      <c r="B363" s="232" t="s">
        <v>2108</v>
      </c>
      <c r="C363" s="217" t="s">
        <v>2109</v>
      </c>
      <c r="D363" s="232" t="s">
        <v>2108</v>
      </c>
      <c r="E363" s="232" t="s">
        <v>2110</v>
      </c>
      <c r="F363" s="232" t="s">
        <v>2111</v>
      </c>
      <c r="G363" s="232" t="s">
        <v>2112</v>
      </c>
    </row>
    <row r="364" spans="1:7" x14ac:dyDescent="0.25">
      <c r="A364" s="232" t="s">
        <v>2113</v>
      </c>
      <c r="B364" s="232" t="s">
        <v>2114</v>
      </c>
      <c r="C364" s="217" t="s">
        <v>2115</v>
      </c>
      <c r="D364" s="232" t="s">
        <v>2115</v>
      </c>
      <c r="E364" s="232" t="s">
        <v>2116</v>
      </c>
      <c r="F364" s="232" t="s">
        <v>2117</v>
      </c>
      <c r="G364" s="232" t="s">
        <v>2118</v>
      </c>
    </row>
    <row r="365" spans="1:7" x14ac:dyDescent="0.25">
      <c r="A365" s="232" t="s">
        <v>2119</v>
      </c>
      <c r="B365" s="232" t="s">
        <v>2120</v>
      </c>
      <c r="C365" s="217" t="s">
        <v>2121</v>
      </c>
      <c r="D365" s="232" t="s">
        <v>2122</v>
      </c>
      <c r="E365" s="232" t="s">
        <v>2123</v>
      </c>
      <c r="F365" s="232" t="s">
        <v>2124</v>
      </c>
      <c r="G365" s="232" t="s">
        <v>2125</v>
      </c>
    </row>
    <row r="366" spans="1:7" x14ac:dyDescent="0.25">
      <c r="A366" s="232" t="s">
        <v>2126</v>
      </c>
      <c r="B366" s="238" t="s">
        <v>2127</v>
      </c>
      <c r="C366" s="238" t="s">
        <v>2128</v>
      </c>
      <c r="D366" s="238" t="s">
        <v>2129</v>
      </c>
      <c r="E366" s="238" t="s">
        <v>2130</v>
      </c>
      <c r="F366" s="238" t="s">
        <v>2131</v>
      </c>
      <c r="G366" s="238" t="s">
        <v>2132</v>
      </c>
    </row>
    <row r="367" spans="1:7" x14ac:dyDescent="0.25">
      <c r="A367" s="232" t="s">
        <v>2133</v>
      </c>
      <c r="B367" s="232" t="s">
        <v>2134</v>
      </c>
      <c r="C367" s="217" t="s">
        <v>2135</v>
      </c>
      <c r="D367" s="232" t="s">
        <v>2136</v>
      </c>
      <c r="E367" s="232" t="s">
        <v>2137</v>
      </c>
      <c r="F367" s="232" t="s">
        <v>2138</v>
      </c>
      <c r="G367" s="232" t="s">
        <v>2139</v>
      </c>
    </row>
    <row r="368" spans="1:7" x14ac:dyDescent="0.25">
      <c r="A368" s="232" t="s">
        <v>2140</v>
      </c>
      <c r="B368" s="232" t="s">
        <v>2141</v>
      </c>
      <c r="C368" s="217" t="s">
        <v>2140</v>
      </c>
      <c r="D368" s="232" t="s">
        <v>2140</v>
      </c>
      <c r="E368" s="232" t="s">
        <v>2142</v>
      </c>
      <c r="F368" s="232" t="s">
        <v>2143</v>
      </c>
      <c r="G368" s="232" t="s">
        <v>2144</v>
      </c>
    </row>
    <row r="369" spans="1:7" x14ac:dyDescent="0.25">
      <c r="A369" s="232" t="s">
        <v>2145</v>
      </c>
      <c r="B369" s="232" t="s">
        <v>2146</v>
      </c>
      <c r="C369" s="217" t="s">
        <v>2147</v>
      </c>
      <c r="D369" s="232" t="s">
        <v>2148</v>
      </c>
      <c r="E369" s="232" t="s">
        <v>2149</v>
      </c>
      <c r="F369" s="232" t="s">
        <v>2150</v>
      </c>
      <c r="G369" s="232" t="s">
        <v>2151</v>
      </c>
    </row>
    <row r="370" spans="1:7" x14ac:dyDescent="0.25">
      <c r="A370" s="232" t="s">
        <v>2152</v>
      </c>
      <c r="B370" s="232" t="s">
        <v>2153</v>
      </c>
      <c r="C370" s="217" t="s">
        <v>2154</v>
      </c>
      <c r="D370" s="232" t="s">
        <v>2155</v>
      </c>
      <c r="E370" s="232" t="s">
        <v>2156</v>
      </c>
      <c r="F370" s="232" t="s">
        <v>2157</v>
      </c>
      <c r="G370" s="232" t="s">
        <v>2158</v>
      </c>
    </row>
    <row r="371" spans="1:7" x14ac:dyDescent="0.25">
      <c r="A371" s="232" t="s">
        <v>2159</v>
      </c>
      <c r="B371" s="238" t="s">
        <v>2160</v>
      </c>
      <c r="C371" s="238" t="s">
        <v>2161</v>
      </c>
      <c r="D371" s="238" t="s">
        <v>2162</v>
      </c>
      <c r="E371" s="238" t="s">
        <v>2163</v>
      </c>
      <c r="F371" s="238" t="s">
        <v>2164</v>
      </c>
      <c r="G371" s="238" t="s">
        <v>2165</v>
      </c>
    </row>
    <row r="372" spans="1:7" x14ac:dyDescent="0.25">
      <c r="A372" s="232" t="s">
        <v>2166</v>
      </c>
      <c r="B372" s="232" t="s">
        <v>2166</v>
      </c>
      <c r="C372" s="217" t="s">
        <v>2166</v>
      </c>
      <c r="D372" s="232" t="s">
        <v>2166</v>
      </c>
      <c r="E372" s="232" t="s">
        <v>2167</v>
      </c>
      <c r="F372" s="232" t="s">
        <v>2168</v>
      </c>
      <c r="G372" s="232" t="s">
        <v>2169</v>
      </c>
    </row>
    <row r="373" spans="1:7" s="242" customFormat="1" x14ac:dyDescent="0.25">
      <c r="A373" s="239" t="s">
        <v>2170</v>
      </c>
      <c r="B373" s="237" t="s">
        <v>2171</v>
      </c>
      <c r="C373" s="226" t="s">
        <v>2172</v>
      </c>
      <c r="D373" s="237" t="s">
        <v>2172</v>
      </c>
      <c r="E373" s="237" t="s">
        <v>2173</v>
      </c>
      <c r="F373" s="237" t="s">
        <v>2174</v>
      </c>
      <c r="G373" s="237" t="s">
        <v>2175</v>
      </c>
    </row>
    <row r="374" spans="1:7" x14ac:dyDescent="0.25">
      <c r="A374" s="232" t="s">
        <v>2176</v>
      </c>
      <c r="B374" s="232" t="s">
        <v>2177</v>
      </c>
      <c r="C374" s="217" t="s">
        <v>2178</v>
      </c>
      <c r="D374" s="232" t="s">
        <v>2176</v>
      </c>
      <c r="E374" s="232" t="s">
        <v>2179</v>
      </c>
      <c r="F374" s="232" t="s">
        <v>2180</v>
      </c>
      <c r="G374" s="232" t="s">
        <v>2181</v>
      </c>
    </row>
    <row r="375" spans="1:7" x14ac:dyDescent="0.25">
      <c r="A375" s="232" t="s">
        <v>2182</v>
      </c>
      <c r="B375" s="232" t="s">
        <v>2182</v>
      </c>
      <c r="C375" s="217" t="s">
        <v>2183</v>
      </c>
      <c r="D375" s="232" t="s">
        <v>2183</v>
      </c>
      <c r="E375" s="232" t="s">
        <v>2184</v>
      </c>
      <c r="F375" s="232" t="s">
        <v>2185</v>
      </c>
      <c r="G375" s="232" t="s">
        <v>2182</v>
      </c>
    </row>
    <row r="376" spans="1:7" x14ac:dyDescent="0.25">
      <c r="A376" s="232" t="s">
        <v>2186</v>
      </c>
      <c r="B376" s="238" t="s">
        <v>2187</v>
      </c>
      <c r="C376" s="238" t="s">
        <v>2188</v>
      </c>
      <c r="D376" s="238" t="s">
        <v>2189</v>
      </c>
      <c r="E376" s="238" t="s">
        <v>2190</v>
      </c>
      <c r="F376" s="238" t="s">
        <v>2191</v>
      </c>
      <c r="G376" s="238" t="s">
        <v>2192</v>
      </c>
    </row>
    <row r="377" spans="1:7" x14ac:dyDescent="0.25">
      <c r="A377" s="232" t="s">
        <v>2193</v>
      </c>
      <c r="B377" s="238" t="s">
        <v>2194</v>
      </c>
      <c r="C377" s="238" t="s">
        <v>2195</v>
      </c>
      <c r="D377" s="238" t="s">
        <v>2196</v>
      </c>
      <c r="E377" s="238" t="s">
        <v>2197</v>
      </c>
      <c r="F377" s="238" t="s">
        <v>2198</v>
      </c>
      <c r="G377" s="238" t="s">
        <v>2199</v>
      </c>
    </row>
    <row r="378" spans="1:7" x14ac:dyDescent="0.25">
      <c r="A378" s="232" t="s">
        <v>2200</v>
      </c>
      <c r="B378" s="232" t="s">
        <v>2201</v>
      </c>
      <c r="C378" s="217" t="s">
        <v>2202</v>
      </c>
      <c r="D378" s="232" t="s">
        <v>2203</v>
      </c>
      <c r="E378" s="232" t="s">
        <v>2204</v>
      </c>
      <c r="F378" s="232" t="s">
        <v>2205</v>
      </c>
      <c r="G378" s="232" t="s">
        <v>2206</v>
      </c>
    </row>
    <row r="379" spans="1:7" x14ac:dyDescent="0.25">
      <c r="A379" s="239" t="s">
        <v>2207</v>
      </c>
      <c r="B379" s="237" t="s">
        <v>2208</v>
      </c>
      <c r="C379" s="226" t="s">
        <v>2209</v>
      </c>
      <c r="D379" s="237" t="s">
        <v>2207</v>
      </c>
      <c r="E379" s="237" t="s">
        <v>2210</v>
      </c>
      <c r="F379" s="237" t="s">
        <v>2210</v>
      </c>
      <c r="G379" s="237" t="s">
        <v>2207</v>
      </c>
    </row>
    <row r="380" spans="1:7" x14ac:dyDescent="0.25">
      <c r="A380" s="232" t="s">
        <v>2211</v>
      </c>
      <c r="B380" s="232" t="s">
        <v>2212</v>
      </c>
      <c r="C380" s="217" t="s">
        <v>2213</v>
      </c>
      <c r="D380" s="232" t="s">
        <v>2214</v>
      </c>
      <c r="E380" s="232" t="s">
        <v>2215</v>
      </c>
      <c r="F380" s="232" t="s">
        <v>2216</v>
      </c>
      <c r="G380" s="232" t="s">
        <v>2217</v>
      </c>
    </row>
    <row r="381" spans="1:7" x14ac:dyDescent="0.25">
      <c r="A381" s="232" t="s">
        <v>2218</v>
      </c>
      <c r="B381" s="232" t="s">
        <v>2219</v>
      </c>
      <c r="C381" s="217" t="s">
        <v>2220</v>
      </c>
      <c r="D381" s="232" t="s">
        <v>2221</v>
      </c>
      <c r="E381" s="232" t="s">
        <v>2222</v>
      </c>
      <c r="F381" s="232" t="s">
        <v>2223</v>
      </c>
      <c r="G381" s="232" t="s">
        <v>2224</v>
      </c>
    </row>
    <row r="382" spans="1:7" x14ac:dyDescent="0.25">
      <c r="A382" s="232" t="s">
        <v>2225</v>
      </c>
      <c r="B382" s="232" t="s">
        <v>2226</v>
      </c>
      <c r="C382" s="217" t="s">
        <v>2227</v>
      </c>
      <c r="D382" s="232" t="s">
        <v>2225</v>
      </c>
      <c r="E382" s="232" t="s">
        <v>2228</v>
      </c>
      <c r="F382" s="232" t="s">
        <v>2229</v>
      </c>
      <c r="G382" s="232" t="s">
        <v>2230</v>
      </c>
    </row>
    <row r="383" spans="1:7" x14ac:dyDescent="0.25">
      <c r="A383" s="232" t="s">
        <v>2231</v>
      </c>
      <c r="B383" s="232" t="s">
        <v>2231</v>
      </c>
      <c r="C383" s="217" t="s">
        <v>2232</v>
      </c>
      <c r="D383" s="232" t="s">
        <v>2233</v>
      </c>
      <c r="E383" s="232" t="s">
        <v>2234</v>
      </c>
      <c r="F383" s="232" t="s">
        <v>2235</v>
      </c>
      <c r="G383" s="232" t="s">
        <v>2231</v>
      </c>
    </row>
    <row r="384" spans="1:7" x14ac:dyDescent="0.25">
      <c r="A384" s="232" t="s">
        <v>2236</v>
      </c>
      <c r="B384" s="232" t="s">
        <v>2236</v>
      </c>
      <c r="C384" s="217" t="s">
        <v>2236</v>
      </c>
      <c r="D384" s="232" t="s">
        <v>2236</v>
      </c>
      <c r="E384" s="232" t="s">
        <v>2237</v>
      </c>
      <c r="F384" s="232" t="s">
        <v>2238</v>
      </c>
      <c r="G384" s="232" t="s">
        <v>2236</v>
      </c>
    </row>
    <row r="385" spans="1:7" x14ac:dyDescent="0.25">
      <c r="A385" s="232" t="s">
        <v>2239</v>
      </c>
      <c r="B385" s="232" t="s">
        <v>2239</v>
      </c>
      <c r="C385" s="217" t="s">
        <v>2239</v>
      </c>
      <c r="D385" s="232" t="s">
        <v>2239</v>
      </c>
      <c r="E385" s="232" t="s">
        <v>2240</v>
      </c>
      <c r="F385" s="232" t="s">
        <v>2241</v>
      </c>
      <c r="G385" s="232" t="s">
        <v>2239</v>
      </c>
    </row>
    <row r="386" spans="1:7" x14ac:dyDescent="0.25">
      <c r="A386" s="232" t="s">
        <v>2242</v>
      </c>
      <c r="B386" s="232" t="s">
        <v>2243</v>
      </c>
      <c r="C386" s="217" t="s">
        <v>2244</v>
      </c>
      <c r="D386" s="232" t="s">
        <v>2245</v>
      </c>
      <c r="E386" s="232" t="s">
        <v>2246</v>
      </c>
      <c r="F386" s="232" t="s">
        <v>2247</v>
      </c>
      <c r="G386" s="232" t="s">
        <v>2248</v>
      </c>
    </row>
    <row r="387" spans="1:7" x14ac:dyDescent="0.25">
      <c r="A387" s="232" t="s">
        <v>2249</v>
      </c>
      <c r="B387" s="232" t="s">
        <v>2250</v>
      </c>
      <c r="C387" s="217" t="s">
        <v>2251</v>
      </c>
      <c r="D387" s="232" t="s">
        <v>2252</v>
      </c>
      <c r="E387" s="232" t="s">
        <v>2253</v>
      </c>
      <c r="F387" s="232" t="s">
        <v>2254</v>
      </c>
      <c r="G387" s="232" t="s">
        <v>2255</v>
      </c>
    </row>
    <row r="388" spans="1:7" x14ac:dyDescent="0.25">
      <c r="A388" s="232" t="s">
        <v>2256</v>
      </c>
      <c r="B388" s="232" t="s">
        <v>2257</v>
      </c>
      <c r="C388" s="217" t="s">
        <v>2258</v>
      </c>
      <c r="D388" s="232" t="s">
        <v>2259</v>
      </c>
      <c r="E388" s="232" t="s">
        <v>2260</v>
      </c>
      <c r="F388" s="232" t="s">
        <v>2261</v>
      </c>
      <c r="G388" s="232" t="s">
        <v>2262</v>
      </c>
    </row>
    <row r="389" spans="1:7" x14ac:dyDescent="0.25">
      <c r="A389" s="232" t="s">
        <v>2263</v>
      </c>
      <c r="B389" s="232" t="s">
        <v>2264</v>
      </c>
      <c r="C389" s="217" t="s">
        <v>2265</v>
      </c>
      <c r="D389" s="232" t="s">
        <v>2263</v>
      </c>
      <c r="E389" s="232" t="s">
        <v>2266</v>
      </c>
      <c r="F389" s="232" t="s">
        <v>2267</v>
      </c>
      <c r="G389" s="232" t="s">
        <v>2268</v>
      </c>
    </row>
    <row r="390" spans="1:7" x14ac:dyDescent="0.25">
      <c r="A390" s="222" t="s">
        <v>2269</v>
      </c>
      <c r="B390" s="222" t="s">
        <v>2269</v>
      </c>
      <c r="C390" s="222" t="s">
        <v>2269</v>
      </c>
      <c r="D390" s="222" t="s">
        <v>2269</v>
      </c>
      <c r="E390" s="222" t="s">
        <v>2270</v>
      </c>
      <c r="F390" s="222" t="s">
        <v>2271</v>
      </c>
      <c r="G390" s="222" t="s">
        <v>2269</v>
      </c>
    </row>
    <row r="391" spans="1:7" x14ac:dyDescent="0.25">
      <c r="A391" s="232" t="s">
        <v>2272</v>
      </c>
      <c r="B391" s="232" t="s">
        <v>2273</v>
      </c>
      <c r="C391" s="217" t="s">
        <v>2272</v>
      </c>
      <c r="D391" s="232" t="s">
        <v>2272</v>
      </c>
      <c r="E391" s="232" t="s">
        <v>2274</v>
      </c>
      <c r="F391" s="232" t="s">
        <v>2275</v>
      </c>
      <c r="G391" s="232" t="s">
        <v>2272</v>
      </c>
    </row>
    <row r="392" spans="1:7" x14ac:dyDescent="0.25">
      <c r="A392" s="232" t="s">
        <v>2276</v>
      </c>
      <c r="B392" s="232" t="s">
        <v>2276</v>
      </c>
      <c r="C392" s="217" t="s">
        <v>2277</v>
      </c>
      <c r="D392" s="232" t="s">
        <v>2276</v>
      </c>
      <c r="E392" s="232" t="s">
        <v>2278</v>
      </c>
      <c r="F392" s="232" t="s">
        <v>2279</v>
      </c>
      <c r="G392" s="232" t="s">
        <v>2280</v>
      </c>
    </row>
    <row r="393" spans="1:7" x14ac:dyDescent="0.25">
      <c r="A393" s="232" t="s">
        <v>2281</v>
      </c>
      <c r="B393" s="232" t="s">
        <v>2282</v>
      </c>
      <c r="C393" s="217" t="s">
        <v>2283</v>
      </c>
      <c r="D393" s="232" t="s">
        <v>2284</v>
      </c>
      <c r="E393" s="232" t="s">
        <v>2285</v>
      </c>
      <c r="F393" s="232" t="s">
        <v>2286</v>
      </c>
      <c r="G393" s="232" t="s">
        <v>2287</v>
      </c>
    </row>
    <row r="394" spans="1:7" x14ac:dyDescent="0.25">
      <c r="A394" s="232" t="s">
        <v>2288</v>
      </c>
      <c r="B394" s="238" t="s">
        <v>2289</v>
      </c>
      <c r="C394" s="238" t="s">
        <v>2290</v>
      </c>
      <c r="D394" s="238" t="s">
        <v>2291</v>
      </c>
      <c r="E394" s="238" t="s">
        <v>2292</v>
      </c>
      <c r="F394" s="238" t="s">
        <v>2293</v>
      </c>
      <c r="G394" s="238" t="s">
        <v>2294</v>
      </c>
    </row>
    <row r="395" spans="1:7" x14ac:dyDescent="0.25">
      <c r="A395" s="232" t="s">
        <v>2295</v>
      </c>
      <c r="B395" s="238" t="s">
        <v>2296</v>
      </c>
      <c r="C395" s="238" t="s">
        <v>2297</v>
      </c>
      <c r="D395" s="238" t="s">
        <v>2298</v>
      </c>
      <c r="E395" s="238" t="s">
        <v>2299</v>
      </c>
      <c r="F395" s="238" t="s">
        <v>2300</v>
      </c>
      <c r="G395" s="238" t="s">
        <v>2301</v>
      </c>
    </row>
    <row r="396" spans="1:7" x14ac:dyDescent="0.25">
      <c r="A396" s="232" t="s">
        <v>2302</v>
      </c>
      <c r="B396" s="232" t="s">
        <v>2302</v>
      </c>
      <c r="C396" s="217" t="s">
        <v>2302</v>
      </c>
      <c r="D396" s="232" t="s">
        <v>2302</v>
      </c>
      <c r="E396" s="232" t="s">
        <v>2303</v>
      </c>
      <c r="F396" s="232" t="s">
        <v>2304</v>
      </c>
      <c r="G396" s="232" t="s">
        <v>2305</v>
      </c>
    </row>
    <row r="397" spans="1:7" x14ac:dyDescent="0.25">
      <c r="A397" s="232" t="s">
        <v>2306</v>
      </c>
      <c r="B397" s="232" t="s">
        <v>2307</v>
      </c>
      <c r="C397" s="217" t="s">
        <v>2308</v>
      </c>
      <c r="D397" s="232" t="s">
        <v>2309</v>
      </c>
      <c r="E397" s="232" t="s">
        <v>2310</v>
      </c>
      <c r="F397" s="232" t="s">
        <v>2311</v>
      </c>
      <c r="G397" s="232" t="s">
        <v>2312</v>
      </c>
    </row>
    <row r="398" spans="1:7" x14ac:dyDescent="0.25">
      <c r="A398" s="232" t="s">
        <v>2313</v>
      </c>
      <c r="B398" s="238" t="s">
        <v>2313</v>
      </c>
      <c r="C398" s="238" t="s">
        <v>2313</v>
      </c>
      <c r="D398" s="238" t="s">
        <v>2313</v>
      </c>
      <c r="E398" s="238" t="s">
        <v>2314</v>
      </c>
      <c r="F398" s="238" t="s">
        <v>2315</v>
      </c>
      <c r="G398" s="238" t="s">
        <v>2313</v>
      </c>
    </row>
    <row r="399" spans="1:7" x14ac:dyDescent="0.25">
      <c r="A399" s="232" t="s">
        <v>2316</v>
      </c>
      <c r="B399" s="232" t="s">
        <v>2317</v>
      </c>
      <c r="C399" s="217" t="s">
        <v>2318</v>
      </c>
      <c r="D399" s="232" t="s">
        <v>2319</v>
      </c>
      <c r="E399" s="232" t="s">
        <v>2320</v>
      </c>
      <c r="F399" s="232" t="s">
        <v>2321</v>
      </c>
      <c r="G399" s="232" t="s">
        <v>2322</v>
      </c>
    </row>
    <row r="400" spans="1:7" x14ac:dyDescent="0.25">
      <c r="A400" s="232" t="s">
        <v>2323</v>
      </c>
      <c r="B400" s="232" t="s">
        <v>2323</v>
      </c>
      <c r="C400" s="217" t="s">
        <v>2324</v>
      </c>
      <c r="D400" s="232" t="s">
        <v>2323</v>
      </c>
      <c r="E400" s="232" t="s">
        <v>2325</v>
      </c>
      <c r="F400" s="232" t="s">
        <v>2326</v>
      </c>
      <c r="G400" s="232" t="s">
        <v>2327</v>
      </c>
    </row>
    <row r="401" spans="1:7" x14ac:dyDescent="0.25">
      <c r="A401" s="232" t="s">
        <v>2328</v>
      </c>
      <c r="B401" s="232" t="s">
        <v>2329</v>
      </c>
      <c r="C401" s="217" t="s">
        <v>2328</v>
      </c>
      <c r="D401" s="232" t="s">
        <v>2330</v>
      </c>
      <c r="E401" s="232" t="s">
        <v>2331</v>
      </c>
      <c r="F401" s="232" t="s">
        <v>2332</v>
      </c>
      <c r="G401" s="232" t="s">
        <v>2333</v>
      </c>
    </row>
    <row r="402" spans="1:7" x14ac:dyDescent="0.25">
      <c r="A402" s="232" t="s">
        <v>2334</v>
      </c>
      <c r="B402" s="232" t="s">
        <v>2335</v>
      </c>
      <c r="C402" s="217" t="s">
        <v>2334</v>
      </c>
      <c r="D402" s="232" t="s">
        <v>2336</v>
      </c>
      <c r="E402" s="232" t="s">
        <v>2337</v>
      </c>
      <c r="F402" s="232" t="s">
        <v>2338</v>
      </c>
      <c r="G402" s="232" t="s">
        <v>2339</v>
      </c>
    </row>
    <row r="403" spans="1:7" x14ac:dyDescent="0.25">
      <c r="A403" s="232" t="s">
        <v>2340</v>
      </c>
      <c r="B403" s="232" t="s">
        <v>2340</v>
      </c>
      <c r="C403" s="217" t="s">
        <v>2340</v>
      </c>
      <c r="D403" s="232" t="s">
        <v>2341</v>
      </c>
      <c r="E403" s="232" t="s">
        <v>2342</v>
      </c>
      <c r="F403" s="232" t="s">
        <v>2343</v>
      </c>
      <c r="G403" s="232" t="s">
        <v>2344</v>
      </c>
    </row>
    <row r="404" spans="1:7" x14ac:dyDescent="0.25">
      <c r="A404" s="395" t="s">
        <v>2345</v>
      </c>
      <c r="B404" s="395"/>
      <c r="C404" s="395"/>
      <c r="D404" s="395"/>
      <c r="E404" s="395"/>
      <c r="F404" s="395"/>
      <c r="G404" s="395"/>
    </row>
    <row r="405" spans="1:7" x14ac:dyDescent="0.25">
      <c r="A405" s="220" t="s">
        <v>2346</v>
      </c>
      <c r="B405" s="220" t="s">
        <v>2347</v>
      </c>
      <c r="C405" s="220" t="s">
        <v>2348</v>
      </c>
      <c r="D405" s="220" t="s">
        <v>2349</v>
      </c>
      <c r="E405" s="220" t="s">
        <v>2350</v>
      </c>
      <c r="F405" s="220" t="s">
        <v>2351</v>
      </c>
      <c r="G405" s="220" t="s">
        <v>2352</v>
      </c>
    </row>
    <row r="406" spans="1:7" ht="45" x14ac:dyDescent="0.25">
      <c r="A406" s="232" t="s">
        <v>2353</v>
      </c>
      <c r="B406" s="232" t="s">
        <v>2354</v>
      </c>
      <c r="C406" s="217" t="s">
        <v>2355</v>
      </c>
      <c r="D406" s="232" t="s">
        <v>2356</v>
      </c>
      <c r="E406" s="232" t="s">
        <v>2357</v>
      </c>
      <c r="F406" s="232" t="s">
        <v>2358</v>
      </c>
      <c r="G406" s="232" t="s">
        <v>2359</v>
      </c>
    </row>
    <row r="407" spans="1:7" ht="135" x14ac:dyDescent="0.25">
      <c r="A407" s="232" t="s">
        <v>2360</v>
      </c>
      <c r="B407" s="232" t="s">
        <v>2361</v>
      </c>
      <c r="C407" s="217" t="s">
        <v>2362</v>
      </c>
      <c r="D407" s="232" t="s">
        <v>2363</v>
      </c>
      <c r="E407" s="232" t="s">
        <v>2364</v>
      </c>
      <c r="F407" s="232" t="s">
        <v>2365</v>
      </c>
      <c r="G407" s="232" t="s">
        <v>2366</v>
      </c>
    </row>
    <row r="408" spans="1:7" x14ac:dyDescent="0.25">
      <c r="A408" s="232" t="s">
        <v>2345</v>
      </c>
      <c r="B408" s="232" t="s">
        <v>2367</v>
      </c>
      <c r="C408" s="217" t="s">
        <v>2368</v>
      </c>
      <c r="D408" s="232" t="s">
        <v>2369</v>
      </c>
      <c r="E408" s="232" t="s">
        <v>2370</v>
      </c>
      <c r="F408" s="232" t="s">
        <v>2371</v>
      </c>
      <c r="G408" s="232" t="s">
        <v>2372</v>
      </c>
    </row>
    <row r="409" spans="1:7" x14ac:dyDescent="0.25">
      <c r="A409" s="232" t="s">
        <v>2373</v>
      </c>
      <c r="B409" s="232" t="s">
        <v>2374</v>
      </c>
      <c r="C409" s="217" t="s">
        <v>2375</v>
      </c>
      <c r="D409" s="232" t="s">
        <v>2376</v>
      </c>
      <c r="E409" s="232" t="s">
        <v>2377</v>
      </c>
      <c r="F409" s="232" t="s">
        <v>2377</v>
      </c>
      <c r="G409" s="232" t="s">
        <v>2378</v>
      </c>
    </row>
    <row r="410" spans="1:7" x14ac:dyDescent="0.25">
      <c r="A410" s="232" t="s">
        <v>2379</v>
      </c>
      <c r="B410" s="232" t="s">
        <v>2380</v>
      </c>
      <c r="C410" s="217" t="s">
        <v>2381</v>
      </c>
      <c r="D410" s="232" t="s">
        <v>2382</v>
      </c>
      <c r="E410" s="232" t="s">
        <v>2383</v>
      </c>
      <c r="F410" s="232" t="s">
        <v>2383</v>
      </c>
      <c r="G410" s="232" t="s">
        <v>2384</v>
      </c>
    </row>
    <row r="411" spans="1:7" x14ac:dyDescent="0.25">
      <c r="A411" s="232" t="s">
        <v>2385</v>
      </c>
      <c r="B411" s="232" t="s">
        <v>2386</v>
      </c>
      <c r="C411" s="217" t="s">
        <v>2387</v>
      </c>
      <c r="D411" s="232" t="s">
        <v>2388</v>
      </c>
      <c r="E411" s="232" t="s">
        <v>2389</v>
      </c>
      <c r="F411" s="232" t="s">
        <v>2389</v>
      </c>
      <c r="G411" s="232" t="s">
        <v>2390</v>
      </c>
    </row>
    <row r="412" spans="1:7" x14ac:dyDescent="0.25">
      <c r="A412" s="232" t="s">
        <v>2391</v>
      </c>
      <c r="B412" s="232" t="s">
        <v>2392</v>
      </c>
      <c r="C412" s="217" t="s">
        <v>2393</v>
      </c>
      <c r="D412" s="232" t="s">
        <v>2394</v>
      </c>
      <c r="E412" s="232" t="s">
        <v>2395</v>
      </c>
      <c r="F412" s="232" t="s">
        <v>2395</v>
      </c>
      <c r="G412" s="232" t="s">
        <v>2396</v>
      </c>
    </row>
    <row r="413" spans="1:7" x14ac:dyDescent="0.25">
      <c r="A413" s="232" t="s">
        <v>2397</v>
      </c>
      <c r="B413" s="232" t="s">
        <v>2398</v>
      </c>
      <c r="C413" s="217" t="s">
        <v>2399</v>
      </c>
      <c r="D413" s="232" t="s">
        <v>2400</v>
      </c>
      <c r="E413" s="232" t="s">
        <v>2401</v>
      </c>
      <c r="F413" s="232" t="s">
        <v>2401</v>
      </c>
      <c r="G413" s="232" t="s">
        <v>2402</v>
      </c>
    </row>
    <row r="414" spans="1:7" x14ac:dyDescent="0.25">
      <c r="A414" s="232" t="s">
        <v>2403</v>
      </c>
      <c r="B414" s="232" t="s">
        <v>2404</v>
      </c>
      <c r="C414" s="217" t="s">
        <v>2405</v>
      </c>
      <c r="D414" s="232" t="s">
        <v>2406</v>
      </c>
      <c r="E414" s="232" t="s">
        <v>2407</v>
      </c>
      <c r="F414" s="232" t="s">
        <v>2407</v>
      </c>
      <c r="G414" s="232" t="s">
        <v>2408</v>
      </c>
    </row>
    <row r="415" spans="1:7" x14ac:dyDescent="0.25">
      <c r="A415" s="232" t="s">
        <v>2409</v>
      </c>
      <c r="B415" s="232" t="s">
        <v>2410</v>
      </c>
      <c r="C415" s="217" t="s">
        <v>2411</v>
      </c>
      <c r="D415" s="232" t="s">
        <v>2412</v>
      </c>
      <c r="E415" s="232" t="s">
        <v>2413</v>
      </c>
      <c r="F415" s="232" t="s">
        <v>2413</v>
      </c>
      <c r="G415" s="232" t="s">
        <v>2414</v>
      </c>
    </row>
    <row r="416" spans="1:7" x14ac:dyDescent="0.25">
      <c r="A416" s="232" t="s">
        <v>2415</v>
      </c>
      <c r="B416" s="232" t="s">
        <v>2416</v>
      </c>
      <c r="C416" s="217" t="s">
        <v>2417</v>
      </c>
      <c r="D416" s="232" t="s">
        <v>2418</v>
      </c>
      <c r="E416" s="232" t="s">
        <v>2419</v>
      </c>
      <c r="F416" s="232" t="s">
        <v>2419</v>
      </c>
      <c r="G416" s="232" t="s">
        <v>2420</v>
      </c>
    </row>
    <row r="417" spans="1:7" x14ac:dyDescent="0.25">
      <c r="A417" s="232" t="s">
        <v>2421</v>
      </c>
      <c r="B417" s="232" t="s">
        <v>2422</v>
      </c>
      <c r="C417" s="217" t="s">
        <v>2423</v>
      </c>
      <c r="D417" s="232" t="s">
        <v>2424</v>
      </c>
      <c r="E417" s="232" t="s">
        <v>2425</v>
      </c>
      <c r="F417" s="232" t="s">
        <v>2425</v>
      </c>
      <c r="G417" s="232" t="s">
        <v>2426</v>
      </c>
    </row>
    <row r="418" spans="1:7" x14ac:dyDescent="0.25">
      <c r="A418" s="232" t="s">
        <v>2427</v>
      </c>
      <c r="B418" s="232" t="s">
        <v>2428</v>
      </c>
      <c r="C418" s="217" t="s">
        <v>2429</v>
      </c>
      <c r="D418" s="232" t="s">
        <v>2430</v>
      </c>
      <c r="E418" s="232" t="s">
        <v>2431</v>
      </c>
      <c r="F418" s="232" t="s">
        <v>2431</v>
      </c>
      <c r="G418" s="232" t="s">
        <v>2432</v>
      </c>
    </row>
    <row r="419" spans="1:7" x14ac:dyDescent="0.25">
      <c r="A419" s="232" t="s">
        <v>2433</v>
      </c>
      <c r="B419" s="232" t="s">
        <v>2434</v>
      </c>
      <c r="C419" s="217" t="s">
        <v>2435</v>
      </c>
      <c r="D419" s="232" t="s">
        <v>2436</v>
      </c>
      <c r="E419" s="232" t="s">
        <v>2437</v>
      </c>
      <c r="F419" s="232" t="s">
        <v>2437</v>
      </c>
      <c r="G419" s="232" t="s">
        <v>2438</v>
      </c>
    </row>
    <row r="420" spans="1:7" x14ac:dyDescent="0.25">
      <c r="A420" s="232" t="s">
        <v>2439</v>
      </c>
      <c r="B420" s="232" t="s">
        <v>2440</v>
      </c>
      <c r="C420" s="217" t="s">
        <v>2441</v>
      </c>
      <c r="D420" s="232" t="s">
        <v>2442</v>
      </c>
      <c r="E420" s="232" t="s">
        <v>2443</v>
      </c>
      <c r="F420" s="232" t="s">
        <v>2443</v>
      </c>
      <c r="G420" s="232" t="s">
        <v>2444</v>
      </c>
    </row>
    <row r="421" spans="1:7" x14ac:dyDescent="0.25">
      <c r="A421" s="232" t="s">
        <v>2445</v>
      </c>
      <c r="B421" s="232" t="s">
        <v>2446</v>
      </c>
      <c r="C421" s="217" t="s">
        <v>2447</v>
      </c>
      <c r="D421" s="232" t="s">
        <v>2448</v>
      </c>
      <c r="E421" s="232" t="s">
        <v>2449</v>
      </c>
      <c r="F421" s="232" t="s">
        <v>2449</v>
      </c>
      <c r="G421" s="232" t="s">
        <v>2450</v>
      </c>
    </row>
    <row r="422" spans="1:7" x14ac:dyDescent="0.25">
      <c r="A422" s="232" t="s">
        <v>2451</v>
      </c>
      <c r="B422" s="232" t="s">
        <v>2452</v>
      </c>
      <c r="C422" s="217" t="s">
        <v>2453</v>
      </c>
      <c r="D422" s="232" t="s">
        <v>2454</v>
      </c>
      <c r="E422" s="232" t="s">
        <v>2455</v>
      </c>
      <c r="F422" s="232" t="s">
        <v>2455</v>
      </c>
      <c r="G422" s="232" t="s">
        <v>2456</v>
      </c>
    </row>
    <row r="423" spans="1:7" x14ac:dyDescent="0.25">
      <c r="A423" s="232" t="s">
        <v>2457</v>
      </c>
      <c r="B423" s="232" t="s">
        <v>2458</v>
      </c>
      <c r="C423" s="217" t="s">
        <v>2459</v>
      </c>
      <c r="D423" s="232" t="s">
        <v>2460</v>
      </c>
      <c r="E423" s="232" t="s">
        <v>2461</v>
      </c>
      <c r="F423" s="232" t="s">
        <v>2461</v>
      </c>
      <c r="G423" s="232" t="s">
        <v>2462</v>
      </c>
    </row>
    <row r="424" spans="1:7" x14ac:dyDescent="0.25">
      <c r="A424" s="232" t="s">
        <v>2463</v>
      </c>
      <c r="B424" s="232" t="s">
        <v>2464</v>
      </c>
      <c r="C424" s="217" t="s">
        <v>2465</v>
      </c>
      <c r="D424" s="232" t="s">
        <v>2466</v>
      </c>
      <c r="E424" s="232" t="s">
        <v>2467</v>
      </c>
      <c r="F424" s="232" t="s">
        <v>2467</v>
      </c>
      <c r="G424" s="232" t="s">
        <v>2468</v>
      </c>
    </row>
    <row r="425" spans="1:7" x14ac:dyDescent="0.25">
      <c r="A425" s="232" t="s">
        <v>2469</v>
      </c>
      <c r="B425" s="232" t="s">
        <v>2470</v>
      </c>
      <c r="C425" s="217" t="s">
        <v>2471</v>
      </c>
      <c r="D425" s="232" t="s">
        <v>2472</v>
      </c>
      <c r="E425" s="232" t="s">
        <v>2473</v>
      </c>
      <c r="F425" s="232" t="s">
        <v>2473</v>
      </c>
      <c r="G425" s="232" t="s">
        <v>2474</v>
      </c>
    </row>
    <row r="426" spans="1:7" x14ac:dyDescent="0.25">
      <c r="A426" s="232" t="s">
        <v>2475</v>
      </c>
      <c r="B426" s="232" t="s">
        <v>2476</v>
      </c>
      <c r="C426" s="217" t="s">
        <v>2477</v>
      </c>
      <c r="D426" s="232" t="s">
        <v>2478</v>
      </c>
      <c r="E426" s="232" t="s">
        <v>2479</v>
      </c>
      <c r="F426" s="232" t="s">
        <v>2479</v>
      </c>
      <c r="G426" s="232" t="s">
        <v>2480</v>
      </c>
    </row>
    <row r="427" spans="1:7" x14ac:dyDescent="0.25">
      <c r="A427" s="220" t="s">
        <v>1213</v>
      </c>
      <c r="B427" s="220" t="s">
        <v>1214</v>
      </c>
      <c r="C427" s="220" t="s">
        <v>1215</v>
      </c>
      <c r="D427" s="220" t="s">
        <v>1216</v>
      </c>
      <c r="E427" s="220" t="s">
        <v>1217</v>
      </c>
      <c r="F427" s="220" t="s">
        <v>1218</v>
      </c>
      <c r="G427" s="220" t="s">
        <v>1219</v>
      </c>
    </row>
    <row r="428" spans="1:7" x14ac:dyDescent="0.25">
      <c r="A428" s="395" t="s">
        <v>2481</v>
      </c>
      <c r="B428" s="395"/>
      <c r="C428" s="395"/>
      <c r="D428" s="395"/>
      <c r="E428" s="395"/>
      <c r="F428" s="395"/>
      <c r="G428" s="395"/>
    </row>
    <row r="429" spans="1:7" x14ac:dyDescent="0.25">
      <c r="A429" s="220" t="s">
        <v>2482</v>
      </c>
      <c r="B429" s="220" t="s">
        <v>2483</v>
      </c>
      <c r="C429" s="220" t="s">
        <v>2484</v>
      </c>
      <c r="D429" s="220" t="s">
        <v>2485</v>
      </c>
      <c r="E429" s="220" t="s">
        <v>2486</v>
      </c>
      <c r="F429" s="220" t="s">
        <v>2487</v>
      </c>
      <c r="G429" s="220" t="s">
        <v>2488</v>
      </c>
    </row>
    <row r="430" spans="1:7" x14ac:dyDescent="0.25">
      <c r="A430" s="222" t="s">
        <v>2489</v>
      </c>
      <c r="B430" s="222" t="s">
        <v>2490</v>
      </c>
      <c r="C430" s="222" t="s">
        <v>2491</v>
      </c>
      <c r="D430" s="222" t="s">
        <v>2492</v>
      </c>
      <c r="E430" s="222" t="s">
        <v>2493</v>
      </c>
      <c r="F430" s="222" t="s">
        <v>2494</v>
      </c>
      <c r="G430" s="222" t="s">
        <v>2495</v>
      </c>
    </row>
    <row r="431" spans="1:7" ht="45" x14ac:dyDescent="0.25">
      <c r="A431" s="231" t="s">
        <v>2496</v>
      </c>
      <c r="B431" s="232" t="s">
        <v>2497</v>
      </c>
      <c r="C431" s="237" t="s">
        <v>2498</v>
      </c>
      <c r="D431" s="232" t="s">
        <v>2499</v>
      </c>
      <c r="E431" s="235" t="s">
        <v>2500</v>
      </c>
      <c r="F431" s="232" t="s">
        <v>2501</v>
      </c>
      <c r="G431" s="232" t="s">
        <v>2502</v>
      </c>
    </row>
    <row r="432" spans="1:7" ht="60" x14ac:dyDescent="0.25">
      <c r="A432" s="220" t="s">
        <v>2503</v>
      </c>
      <c r="B432" s="232" t="s">
        <v>2504</v>
      </c>
      <c r="C432" s="232" t="s">
        <v>2505</v>
      </c>
      <c r="D432" s="232" t="s">
        <v>2506</v>
      </c>
      <c r="E432" s="235" t="s">
        <v>5210</v>
      </c>
      <c r="F432" s="232" t="s">
        <v>5211</v>
      </c>
      <c r="G432" s="232" t="s">
        <v>5212</v>
      </c>
    </row>
    <row r="433" spans="1:7" ht="45" x14ac:dyDescent="0.25">
      <c r="A433" s="222" t="s">
        <v>2507</v>
      </c>
      <c r="B433" s="222" t="s">
        <v>2508</v>
      </c>
      <c r="C433" s="222" t="s">
        <v>2509</v>
      </c>
      <c r="D433" s="222" t="s">
        <v>2510</v>
      </c>
      <c r="E433" s="222" t="s">
        <v>2511</v>
      </c>
      <c r="F433" s="222" t="s">
        <v>2512</v>
      </c>
      <c r="G433" s="222" t="s">
        <v>2513</v>
      </c>
    </row>
    <row r="434" spans="1:7" ht="120" x14ac:dyDescent="0.25">
      <c r="A434" s="222" t="s">
        <v>5120</v>
      </c>
      <c r="B434" s="222" t="s">
        <v>5207</v>
      </c>
      <c r="C434" s="222" t="s">
        <v>5208</v>
      </c>
      <c r="D434" s="222" t="s">
        <v>5209</v>
      </c>
      <c r="E434" s="222" t="s">
        <v>2514</v>
      </c>
      <c r="F434" s="222" t="s">
        <v>2515</v>
      </c>
      <c r="G434" s="222" t="s">
        <v>2516</v>
      </c>
    </row>
    <row r="435" spans="1:7" x14ac:dyDescent="0.25">
      <c r="A435" s="231" t="s">
        <v>5121</v>
      </c>
      <c r="B435" s="261" t="s">
        <v>5213</v>
      </c>
      <c r="C435" s="261" t="s">
        <v>5214</v>
      </c>
      <c r="D435" s="261" t="s">
        <v>5215</v>
      </c>
      <c r="E435" s="261" t="s">
        <v>5216</v>
      </c>
      <c r="F435" s="261" t="s">
        <v>5217</v>
      </c>
      <c r="G435" s="261" t="s">
        <v>5218</v>
      </c>
    </row>
    <row r="436" spans="1:7" x14ac:dyDescent="0.25">
      <c r="A436" s="220" t="s">
        <v>1213</v>
      </c>
      <c r="B436" s="220" t="s">
        <v>1214</v>
      </c>
      <c r="C436" s="220" t="s">
        <v>1215</v>
      </c>
      <c r="D436" s="220" t="s">
        <v>1216</v>
      </c>
      <c r="E436" s="220" t="s">
        <v>1217</v>
      </c>
      <c r="F436" s="220" t="s">
        <v>1218</v>
      </c>
      <c r="G436" s="220" t="s">
        <v>1219</v>
      </c>
    </row>
    <row r="437" spans="1:7" x14ac:dyDescent="0.25">
      <c r="A437" s="231" t="s">
        <v>2517</v>
      </c>
      <c r="B437" s="232" t="s">
        <v>2518</v>
      </c>
      <c r="C437" s="232" t="s">
        <v>2519</v>
      </c>
      <c r="D437" s="232" t="s">
        <v>2520</v>
      </c>
      <c r="E437" s="235" t="s">
        <v>2521</v>
      </c>
      <c r="F437" s="232" t="s">
        <v>2522</v>
      </c>
      <c r="G437" s="232" t="s">
        <v>2523</v>
      </c>
    </row>
    <row r="438" spans="1:7" x14ac:dyDescent="0.25">
      <c r="A438" s="231" t="s">
        <v>2524</v>
      </c>
      <c r="B438" s="232" t="s">
        <v>2525</v>
      </c>
      <c r="C438" s="232" t="s">
        <v>2526</v>
      </c>
      <c r="D438" s="232" t="s">
        <v>2527</v>
      </c>
      <c r="E438" s="235" t="s">
        <v>2528</v>
      </c>
      <c r="F438" s="232" t="s">
        <v>2529</v>
      </c>
      <c r="G438" s="232" t="s">
        <v>2530</v>
      </c>
    </row>
    <row r="439" spans="1:7" x14ac:dyDescent="0.25">
      <c r="A439" s="231" t="s">
        <v>2531</v>
      </c>
      <c r="B439" s="232" t="s">
        <v>2532</v>
      </c>
      <c r="C439" s="232" t="s">
        <v>2533</v>
      </c>
      <c r="D439" s="232" t="s">
        <v>2534</v>
      </c>
      <c r="E439" s="235" t="s">
        <v>2535</v>
      </c>
      <c r="F439" s="232" t="s">
        <v>2536</v>
      </c>
      <c r="G439" s="232" t="s">
        <v>2537</v>
      </c>
    </row>
    <row r="440" spans="1:7" x14ac:dyDescent="0.25">
      <c r="A440" s="231" t="s">
        <v>2538</v>
      </c>
      <c r="B440" s="220" t="s">
        <v>2538</v>
      </c>
      <c r="C440" s="220" t="s">
        <v>2539</v>
      </c>
      <c r="D440" s="220" t="s">
        <v>2540</v>
      </c>
      <c r="E440" s="220" t="s">
        <v>2541</v>
      </c>
      <c r="F440" s="220" t="s">
        <v>2542</v>
      </c>
      <c r="G440" s="220" t="s">
        <v>2543</v>
      </c>
    </row>
    <row r="441" spans="1:7" x14ac:dyDescent="0.25">
      <c r="A441" s="231" t="s">
        <v>2544</v>
      </c>
      <c r="B441" s="232" t="s">
        <v>2545</v>
      </c>
      <c r="C441" s="232" t="s">
        <v>2546</v>
      </c>
      <c r="D441" s="232" t="s">
        <v>2547</v>
      </c>
      <c r="E441" s="235" t="s">
        <v>2548</v>
      </c>
      <c r="F441" s="232" t="s">
        <v>2542</v>
      </c>
      <c r="G441" s="232" t="s">
        <v>2549</v>
      </c>
    </row>
    <row r="442" spans="1:7" x14ac:dyDescent="0.25">
      <c r="A442" s="231" t="s">
        <v>2550</v>
      </c>
      <c r="B442" s="232" t="s">
        <v>2551</v>
      </c>
      <c r="C442" s="232" t="s">
        <v>2552</v>
      </c>
      <c r="D442" s="232" t="s">
        <v>2553</v>
      </c>
      <c r="E442" s="235" t="s">
        <v>2554</v>
      </c>
      <c r="F442" s="232" t="s">
        <v>2555</v>
      </c>
      <c r="G442" s="217" t="s">
        <v>2556</v>
      </c>
    </row>
    <row r="443" spans="1:7" x14ac:dyDescent="0.25">
      <c r="A443" s="231" t="s">
        <v>2557</v>
      </c>
      <c r="B443" s="217" t="s">
        <v>2558</v>
      </c>
      <c r="C443" s="232" t="s">
        <v>2559</v>
      </c>
      <c r="D443" s="232" t="s">
        <v>2560</v>
      </c>
      <c r="E443" s="235" t="s">
        <v>2561</v>
      </c>
      <c r="F443" s="232" t="s">
        <v>2562</v>
      </c>
      <c r="G443" s="217" t="s">
        <v>2563</v>
      </c>
    </row>
    <row r="444" spans="1:7" x14ac:dyDescent="0.25">
      <c r="A444" s="222" t="s">
        <v>2564</v>
      </c>
      <c r="B444" s="222" t="s">
        <v>2565</v>
      </c>
      <c r="C444" s="222" t="s">
        <v>2566</v>
      </c>
      <c r="D444" s="222" t="s">
        <v>2567</v>
      </c>
      <c r="E444" s="222" t="s">
        <v>2568</v>
      </c>
      <c r="F444" s="222" t="s">
        <v>2569</v>
      </c>
      <c r="G444" s="222" t="s">
        <v>2570</v>
      </c>
    </row>
    <row r="445" spans="1:7" x14ac:dyDescent="0.25">
      <c r="A445" s="231" t="s">
        <v>4</v>
      </c>
      <c r="B445" s="232" t="s">
        <v>2571</v>
      </c>
      <c r="C445" s="232" t="s">
        <v>2572</v>
      </c>
      <c r="D445" s="232" t="s">
        <v>2573</v>
      </c>
      <c r="E445" s="235" t="s">
        <v>2574</v>
      </c>
      <c r="F445" s="232" t="s">
        <v>2575</v>
      </c>
      <c r="G445" s="232" t="s">
        <v>2576</v>
      </c>
    </row>
    <row r="446" spans="1:7" x14ac:dyDescent="0.25">
      <c r="A446" s="231" t="s">
        <v>2577</v>
      </c>
      <c r="B446" s="232" t="s">
        <v>2578</v>
      </c>
      <c r="C446" s="232" t="s">
        <v>2579</v>
      </c>
      <c r="D446" s="232" t="s">
        <v>2580</v>
      </c>
      <c r="E446" s="235" t="s">
        <v>2581</v>
      </c>
      <c r="F446" s="232" t="s">
        <v>2582</v>
      </c>
      <c r="G446" s="232" t="s">
        <v>2583</v>
      </c>
    </row>
    <row r="447" spans="1:7" x14ac:dyDescent="0.25">
      <c r="A447" s="231" t="s">
        <v>2584</v>
      </c>
      <c r="B447" s="232" t="s">
        <v>2585</v>
      </c>
      <c r="C447" s="232" t="s">
        <v>2586</v>
      </c>
      <c r="D447" s="232" t="s">
        <v>2587</v>
      </c>
      <c r="E447" s="235" t="s">
        <v>2588</v>
      </c>
      <c r="F447" s="232" t="s">
        <v>2589</v>
      </c>
      <c r="G447" s="232" t="s">
        <v>2590</v>
      </c>
    </row>
    <row r="448" spans="1:7" x14ac:dyDescent="0.25">
      <c r="A448" s="222" t="s">
        <v>2591</v>
      </c>
      <c r="B448" s="222" t="s">
        <v>2592</v>
      </c>
      <c r="C448" s="222" t="s">
        <v>2593</v>
      </c>
      <c r="D448" s="222" t="s">
        <v>2592</v>
      </c>
      <c r="E448" s="222" t="s">
        <v>2594</v>
      </c>
      <c r="F448" s="222" t="s">
        <v>2595</v>
      </c>
      <c r="G448" s="222" t="s">
        <v>2593</v>
      </c>
    </row>
    <row r="449" spans="1:7" ht="30" x14ac:dyDescent="0.25">
      <c r="A449" s="231" t="s">
        <v>2596</v>
      </c>
      <c r="B449" s="232" t="s">
        <v>2597</v>
      </c>
      <c r="C449" s="232" t="s">
        <v>2598</v>
      </c>
      <c r="D449" s="232" t="s">
        <v>2599</v>
      </c>
      <c r="E449" s="235" t="s">
        <v>2600</v>
      </c>
      <c r="F449" s="232" t="s">
        <v>2601</v>
      </c>
      <c r="G449" s="232" t="s">
        <v>2602</v>
      </c>
    </row>
    <row r="450" spans="1:7" x14ac:dyDescent="0.25">
      <c r="A450" s="395" t="s">
        <v>298</v>
      </c>
      <c r="B450" s="395"/>
      <c r="C450" s="395"/>
      <c r="D450" s="395"/>
      <c r="E450" s="395"/>
      <c r="F450" s="395"/>
      <c r="G450" s="395"/>
    </row>
    <row r="451" spans="1:7" x14ac:dyDescent="0.25">
      <c r="A451" s="220" t="s">
        <v>446</v>
      </c>
      <c r="B451" s="220" t="s">
        <v>2603</v>
      </c>
      <c r="C451" s="220" t="s">
        <v>2604</v>
      </c>
      <c r="D451" s="220" t="s">
        <v>2605</v>
      </c>
      <c r="E451" s="220" t="s">
        <v>462</v>
      </c>
      <c r="F451" s="220" t="s">
        <v>463</v>
      </c>
      <c r="G451" s="220" t="s">
        <v>464</v>
      </c>
    </row>
    <row r="452" spans="1:7" x14ac:dyDescent="0.25">
      <c r="A452" s="220" t="s">
        <v>452</v>
      </c>
      <c r="B452" s="220" t="s">
        <v>2606</v>
      </c>
      <c r="C452" s="220" t="s">
        <v>2607</v>
      </c>
      <c r="D452" s="220" t="s">
        <v>2608</v>
      </c>
      <c r="E452" s="220" t="s">
        <v>2609</v>
      </c>
      <c r="F452" s="220" t="s">
        <v>2610</v>
      </c>
      <c r="G452" s="220" t="s">
        <v>458</v>
      </c>
    </row>
    <row r="453" spans="1:7" x14ac:dyDescent="0.25">
      <c r="A453" s="220" t="s">
        <v>2611</v>
      </c>
      <c r="B453" s="220" t="s">
        <v>2612</v>
      </c>
      <c r="C453" s="220" t="s">
        <v>2613</v>
      </c>
      <c r="D453" s="220" t="s">
        <v>2614</v>
      </c>
      <c r="E453" s="220" t="s">
        <v>2615</v>
      </c>
      <c r="F453" s="220" t="s">
        <v>2616</v>
      </c>
      <c r="G453" s="220" t="s">
        <v>2617</v>
      </c>
    </row>
    <row r="454" spans="1:7" x14ac:dyDescent="0.25">
      <c r="A454" s="220" t="s">
        <v>2618</v>
      </c>
      <c r="B454" s="220" t="s">
        <v>2619</v>
      </c>
      <c r="C454" s="220" t="s">
        <v>2620</v>
      </c>
      <c r="D454" s="220" t="s">
        <v>2621</v>
      </c>
      <c r="E454" s="220" t="s">
        <v>2622</v>
      </c>
      <c r="F454" s="220" t="s">
        <v>2623</v>
      </c>
      <c r="G454" s="220" t="s">
        <v>2624</v>
      </c>
    </row>
    <row r="455" spans="1:7" x14ac:dyDescent="0.25">
      <c r="A455" s="220" t="s">
        <v>472</v>
      </c>
      <c r="B455" s="220" t="s">
        <v>473</v>
      </c>
      <c r="C455" s="220" t="s">
        <v>474</v>
      </c>
      <c r="D455" s="220" t="s">
        <v>475</v>
      </c>
      <c r="E455" s="220" t="s">
        <v>476</v>
      </c>
      <c r="F455" s="220" t="s">
        <v>477</v>
      </c>
      <c r="G455" s="220" t="s">
        <v>478</v>
      </c>
    </row>
    <row r="456" spans="1:7" x14ac:dyDescent="0.25">
      <c r="A456" s="220" t="s">
        <v>2625</v>
      </c>
      <c r="B456" s="220" t="s">
        <v>2626</v>
      </c>
      <c r="C456" s="220" t="s">
        <v>2627</v>
      </c>
      <c r="D456" s="220" t="s">
        <v>2628</v>
      </c>
      <c r="E456" s="220" t="s">
        <v>2629</v>
      </c>
      <c r="F456" s="220" t="s">
        <v>2630</v>
      </c>
      <c r="G456" s="220" t="s">
        <v>2631</v>
      </c>
    </row>
    <row r="457" spans="1:7" x14ac:dyDescent="0.25">
      <c r="A457" s="220" t="s">
        <v>2632</v>
      </c>
      <c r="B457" s="220" t="s">
        <v>2633</v>
      </c>
      <c r="C457" s="220" t="s">
        <v>2634</v>
      </c>
      <c r="D457" s="220" t="s">
        <v>2635</v>
      </c>
      <c r="E457" s="220" t="s">
        <v>2636</v>
      </c>
      <c r="F457" s="220" t="s">
        <v>2637</v>
      </c>
      <c r="G457" s="220" t="s">
        <v>2638</v>
      </c>
    </row>
    <row r="458" spans="1:7" x14ac:dyDescent="0.25">
      <c r="A458" s="220" t="s">
        <v>2639</v>
      </c>
      <c r="B458" s="220" t="s">
        <v>2640</v>
      </c>
      <c r="C458" s="220" t="s">
        <v>2641</v>
      </c>
      <c r="D458" s="220" t="s">
        <v>2642</v>
      </c>
      <c r="E458" s="220" t="s">
        <v>2643</v>
      </c>
      <c r="F458" s="220" t="s">
        <v>2644</v>
      </c>
      <c r="G458" s="220" t="s">
        <v>2645</v>
      </c>
    </row>
    <row r="459" spans="1:7" x14ac:dyDescent="0.25">
      <c r="A459" s="220" t="s">
        <v>2646</v>
      </c>
      <c r="B459" s="220" t="s">
        <v>2647</v>
      </c>
      <c r="C459" s="220" t="s">
        <v>2648</v>
      </c>
      <c r="D459" s="220" t="s">
        <v>2649</v>
      </c>
      <c r="E459" s="220" t="s">
        <v>2650</v>
      </c>
      <c r="F459" s="220" t="s">
        <v>2651</v>
      </c>
      <c r="G459" s="220" t="s">
        <v>2648</v>
      </c>
    </row>
    <row r="460" spans="1:7" x14ac:dyDescent="0.25">
      <c r="A460" s="220" t="s">
        <v>2652</v>
      </c>
      <c r="B460" s="220" t="s">
        <v>2653</v>
      </c>
      <c r="C460" s="220" t="s">
        <v>2654</v>
      </c>
      <c r="D460" s="220" t="s">
        <v>2655</v>
      </c>
      <c r="E460" s="220" t="s">
        <v>2656</v>
      </c>
      <c r="F460" s="220" t="s">
        <v>2657</v>
      </c>
      <c r="G460" s="220" t="s">
        <v>2658</v>
      </c>
    </row>
    <row r="461" spans="1:7" x14ac:dyDescent="0.25">
      <c r="A461" s="232" t="s">
        <v>2659</v>
      </c>
      <c r="B461" s="232" t="s">
        <v>2660</v>
      </c>
      <c r="C461" s="232" t="s">
        <v>2661</v>
      </c>
      <c r="D461" s="232" t="s">
        <v>2662</v>
      </c>
      <c r="E461" s="217" t="s">
        <v>2663</v>
      </c>
      <c r="F461" s="232" t="s">
        <v>2664</v>
      </c>
      <c r="G461" s="232" t="s">
        <v>2665</v>
      </c>
    </row>
    <row r="462" spans="1:7" x14ac:dyDescent="0.25">
      <c r="A462" s="232" t="s">
        <v>2666</v>
      </c>
      <c r="B462" s="232" t="s">
        <v>2667</v>
      </c>
      <c r="C462" s="232" t="s">
        <v>2668</v>
      </c>
      <c r="D462" s="232" t="s">
        <v>2669</v>
      </c>
      <c r="E462" s="217" t="s">
        <v>2670</v>
      </c>
      <c r="F462" s="232" t="s">
        <v>2671</v>
      </c>
      <c r="G462" s="232" t="s">
        <v>2672</v>
      </c>
    </row>
    <row r="463" spans="1:7" x14ac:dyDescent="0.25">
      <c r="A463" s="243" t="s">
        <v>2673</v>
      </c>
      <c r="B463" s="244" t="s">
        <v>2674</v>
      </c>
      <c r="C463" s="243" t="s">
        <v>2675</v>
      </c>
      <c r="D463" s="243" t="s">
        <v>2676</v>
      </c>
      <c r="E463" s="243" t="s">
        <v>2677</v>
      </c>
      <c r="F463" s="243" t="s">
        <v>2678</v>
      </c>
      <c r="G463" s="243" t="s">
        <v>2679</v>
      </c>
    </row>
    <row r="464" spans="1:7" ht="225" x14ac:dyDescent="0.25">
      <c r="A464" s="220" t="s">
        <v>2680</v>
      </c>
      <c r="B464" s="220" t="s">
        <v>2681</v>
      </c>
      <c r="C464" s="220" t="s">
        <v>2682</v>
      </c>
      <c r="D464" s="220" t="s">
        <v>2683</v>
      </c>
      <c r="E464" s="220" t="s">
        <v>2684</v>
      </c>
      <c r="F464" s="220" t="s">
        <v>2685</v>
      </c>
      <c r="G464" s="220" t="s">
        <v>2686</v>
      </c>
    </row>
    <row r="465" spans="1:7" x14ac:dyDescent="0.25">
      <c r="A465" s="220" t="s">
        <v>2687</v>
      </c>
      <c r="B465" s="220" t="s">
        <v>2688</v>
      </c>
      <c r="C465" s="220" t="s">
        <v>2689</v>
      </c>
      <c r="D465" s="220" t="s">
        <v>2690</v>
      </c>
      <c r="E465" s="220" t="s">
        <v>2691</v>
      </c>
      <c r="F465" s="220" t="s">
        <v>2692</v>
      </c>
      <c r="G465" s="220" t="s">
        <v>2693</v>
      </c>
    </row>
    <row r="466" spans="1:7" x14ac:dyDescent="0.25">
      <c r="A466" s="220" t="s">
        <v>2687</v>
      </c>
      <c r="B466" s="220" t="s">
        <v>2688</v>
      </c>
      <c r="C466" s="220" t="s">
        <v>2689</v>
      </c>
      <c r="D466" s="220" t="s">
        <v>2690</v>
      </c>
      <c r="E466" s="220" t="s">
        <v>2691</v>
      </c>
      <c r="F466" s="220" t="s">
        <v>2692</v>
      </c>
      <c r="G466" s="220" t="s">
        <v>2693</v>
      </c>
    </row>
    <row r="467" spans="1:7" ht="30" x14ac:dyDescent="0.25">
      <c r="A467" s="231" t="s">
        <v>2694</v>
      </c>
      <c r="B467" s="218" t="s">
        <v>2695</v>
      </c>
      <c r="C467" s="218" t="s">
        <v>2696</v>
      </c>
      <c r="D467" s="218" t="s">
        <v>2697</v>
      </c>
      <c r="E467" s="218" t="s">
        <v>2698</v>
      </c>
      <c r="F467" s="218" t="s">
        <v>2699</v>
      </c>
      <c r="G467" s="218" t="s">
        <v>2700</v>
      </c>
    </row>
    <row r="468" spans="1:7" ht="30" x14ac:dyDescent="0.25">
      <c r="A468" s="231" t="s">
        <v>2701</v>
      </c>
      <c r="B468" s="218" t="s">
        <v>2702</v>
      </c>
      <c r="C468" s="218" t="s">
        <v>2703</v>
      </c>
      <c r="D468" s="218" t="s">
        <v>2704</v>
      </c>
      <c r="E468" s="218" t="s">
        <v>2705</v>
      </c>
      <c r="F468" s="218" t="s">
        <v>2706</v>
      </c>
      <c r="G468" s="218" t="s">
        <v>2707</v>
      </c>
    </row>
    <row r="469" spans="1:7" ht="30" x14ac:dyDescent="0.25">
      <c r="A469" s="231" t="s">
        <v>2708</v>
      </c>
      <c r="B469" s="218" t="s">
        <v>2709</v>
      </c>
      <c r="C469" s="218" t="s">
        <v>2710</v>
      </c>
      <c r="D469" s="218" t="s">
        <v>2711</v>
      </c>
      <c r="E469" s="218" t="s">
        <v>2712</v>
      </c>
      <c r="F469" s="218" t="s">
        <v>2713</v>
      </c>
      <c r="G469" s="218" t="s">
        <v>2714</v>
      </c>
    </row>
    <row r="470" spans="1:7" x14ac:dyDescent="0.25">
      <c r="A470" s="220" t="s">
        <v>2715</v>
      </c>
      <c r="B470" s="220" t="s">
        <v>2716</v>
      </c>
      <c r="C470" s="220" t="s">
        <v>2717</v>
      </c>
      <c r="D470" s="220" t="s">
        <v>2718</v>
      </c>
      <c r="E470" s="220" t="s">
        <v>2719</v>
      </c>
      <c r="F470" s="220" t="s">
        <v>2720</v>
      </c>
      <c r="G470" s="220" t="s">
        <v>2721</v>
      </c>
    </row>
    <row r="471" spans="1:7" x14ac:dyDescent="0.25">
      <c r="A471" s="220" t="s">
        <v>2722</v>
      </c>
      <c r="B471" s="220" t="s">
        <v>2723</v>
      </c>
      <c r="C471" s="220" t="s">
        <v>2724</v>
      </c>
      <c r="D471" s="220" t="s">
        <v>2725</v>
      </c>
      <c r="E471" s="220" t="s">
        <v>2726</v>
      </c>
      <c r="F471" s="220" t="s">
        <v>2727</v>
      </c>
      <c r="G471" s="220" t="s">
        <v>2728</v>
      </c>
    </row>
    <row r="472" spans="1:7" x14ac:dyDescent="0.25">
      <c r="A472" s="395" t="s">
        <v>312</v>
      </c>
      <c r="B472" s="395"/>
      <c r="C472" s="395"/>
      <c r="D472" s="395"/>
      <c r="E472" s="395"/>
      <c r="F472" s="395"/>
      <c r="G472" s="395"/>
    </row>
    <row r="473" spans="1:7" x14ac:dyDescent="0.25">
      <c r="A473" s="220" t="s">
        <v>2729</v>
      </c>
      <c r="B473" s="220" t="s">
        <v>2730</v>
      </c>
      <c r="C473" s="220" t="s">
        <v>2731</v>
      </c>
      <c r="D473" s="220" t="s">
        <v>2732</v>
      </c>
      <c r="E473" s="220" t="s">
        <v>2733</v>
      </c>
      <c r="F473" s="220" t="s">
        <v>2734</v>
      </c>
      <c r="G473" s="220" t="s">
        <v>2735</v>
      </c>
    </row>
    <row r="474" spans="1:7" ht="45" x14ac:dyDescent="0.25">
      <c r="A474" s="220" t="s">
        <v>2736</v>
      </c>
      <c r="B474" s="220" t="s">
        <v>2737</v>
      </c>
      <c r="C474" s="220" t="s">
        <v>2738</v>
      </c>
      <c r="D474" s="220" t="s">
        <v>2739</v>
      </c>
      <c r="E474" s="220" t="s">
        <v>2740</v>
      </c>
      <c r="F474" s="220" t="s">
        <v>2741</v>
      </c>
      <c r="G474" s="220" t="s">
        <v>2742</v>
      </c>
    </row>
    <row r="475" spans="1:7" x14ac:dyDescent="0.25">
      <c r="A475" s="220" t="s">
        <v>2743</v>
      </c>
      <c r="B475" s="220" t="s">
        <v>2744</v>
      </c>
      <c r="C475" s="220" t="s">
        <v>2745</v>
      </c>
      <c r="D475" s="220" t="s">
        <v>2746</v>
      </c>
      <c r="E475" s="220" t="s">
        <v>2747</v>
      </c>
      <c r="F475" s="220" t="s">
        <v>2748</v>
      </c>
      <c r="G475" s="220" t="s">
        <v>2749</v>
      </c>
    </row>
    <row r="476" spans="1:7" x14ac:dyDescent="0.25">
      <c r="A476" s="222" t="s">
        <v>2750</v>
      </c>
      <c r="B476" s="222" t="s">
        <v>2751</v>
      </c>
      <c r="C476" s="222" t="s">
        <v>2752</v>
      </c>
      <c r="D476" s="222" t="s">
        <v>2753</v>
      </c>
      <c r="E476" s="222" t="s">
        <v>2754</v>
      </c>
      <c r="F476" s="222" t="s">
        <v>2755</v>
      </c>
      <c r="G476" s="222" t="s">
        <v>2756</v>
      </c>
    </row>
    <row r="477" spans="1:7" s="246" customFormat="1" x14ac:dyDescent="0.25">
      <c r="A477" s="245" t="s">
        <v>2517</v>
      </c>
      <c r="B477" s="232" t="s">
        <v>2518</v>
      </c>
      <c r="C477" s="232" t="s">
        <v>2519</v>
      </c>
      <c r="D477" s="232" t="s">
        <v>2520</v>
      </c>
      <c r="E477" s="235" t="s">
        <v>2521</v>
      </c>
      <c r="F477" s="232" t="s">
        <v>2522</v>
      </c>
      <c r="G477" s="232" t="s">
        <v>2523</v>
      </c>
    </row>
    <row r="478" spans="1:7" x14ac:dyDescent="0.25">
      <c r="A478" s="220" t="s">
        <v>2757</v>
      </c>
      <c r="B478" s="220" t="s">
        <v>2757</v>
      </c>
      <c r="C478" s="220" t="s">
        <v>2758</v>
      </c>
      <c r="D478" s="220" t="s">
        <v>2759</v>
      </c>
      <c r="E478" s="220" t="s">
        <v>2760</v>
      </c>
      <c r="F478" s="220" t="s">
        <v>2760</v>
      </c>
      <c r="G478" s="220" t="s">
        <v>2758</v>
      </c>
    </row>
    <row r="479" spans="1:7" s="246" customFormat="1" x14ac:dyDescent="0.25">
      <c r="A479" s="245" t="s">
        <v>2524</v>
      </c>
      <c r="B479" s="232" t="s">
        <v>2525</v>
      </c>
      <c r="C479" s="232" t="s">
        <v>2526</v>
      </c>
      <c r="D479" s="232" t="s">
        <v>2527</v>
      </c>
      <c r="E479" s="235" t="s">
        <v>2528</v>
      </c>
      <c r="F479" s="232" t="s">
        <v>2529</v>
      </c>
      <c r="G479" s="232" t="s">
        <v>2530</v>
      </c>
    </row>
    <row r="480" spans="1:7" x14ac:dyDescent="0.25">
      <c r="A480" s="222" t="s">
        <v>2761</v>
      </c>
      <c r="B480" s="222" t="s">
        <v>2762</v>
      </c>
      <c r="C480" s="222" t="s">
        <v>2763</v>
      </c>
      <c r="D480" s="222" t="s">
        <v>2764</v>
      </c>
      <c r="E480" s="222" t="s">
        <v>2765</v>
      </c>
      <c r="F480" s="222" t="s">
        <v>2766</v>
      </c>
      <c r="G480" s="222" t="s">
        <v>2767</v>
      </c>
    </row>
    <row r="481" spans="1:7" ht="30" x14ac:dyDescent="0.25">
      <c r="A481" s="220" t="s">
        <v>2768</v>
      </c>
      <c r="B481" s="232" t="s">
        <v>2769</v>
      </c>
      <c r="C481" s="232" t="s">
        <v>2770</v>
      </c>
      <c r="D481" s="232" t="s">
        <v>2771</v>
      </c>
      <c r="E481" s="235" t="s">
        <v>2772</v>
      </c>
      <c r="F481" s="232" t="s">
        <v>2773</v>
      </c>
      <c r="G481" s="232" t="s">
        <v>2774</v>
      </c>
    </row>
    <row r="482" spans="1:7" x14ac:dyDescent="0.25">
      <c r="A482" s="220" t="s">
        <v>2775</v>
      </c>
      <c r="B482" s="220" t="s">
        <v>2776</v>
      </c>
      <c r="C482" s="220" t="s">
        <v>2777</v>
      </c>
      <c r="D482" s="220" t="s">
        <v>2778</v>
      </c>
      <c r="E482" s="220" t="s">
        <v>2779</v>
      </c>
      <c r="F482" s="220" t="s">
        <v>2780</v>
      </c>
      <c r="G482" s="220" t="s">
        <v>2781</v>
      </c>
    </row>
    <row r="483" spans="1:7" ht="30" x14ac:dyDescent="0.25">
      <c r="A483" s="220" t="s">
        <v>2782</v>
      </c>
      <c r="B483" s="220" t="s">
        <v>2783</v>
      </c>
      <c r="C483" s="220" t="s">
        <v>2784</v>
      </c>
      <c r="D483" s="220" t="s">
        <v>2785</v>
      </c>
      <c r="E483" s="220" t="s">
        <v>2786</v>
      </c>
      <c r="F483" s="220" t="s">
        <v>2787</v>
      </c>
      <c r="G483" s="220" t="s">
        <v>2788</v>
      </c>
    </row>
    <row r="484" spans="1:7" x14ac:dyDescent="0.25">
      <c r="A484" s="220" t="s">
        <v>2789</v>
      </c>
      <c r="B484" s="220" t="s">
        <v>2790</v>
      </c>
      <c r="C484" s="220" t="s">
        <v>2791</v>
      </c>
      <c r="D484" s="220" t="s">
        <v>2792</v>
      </c>
      <c r="E484" s="220" t="s">
        <v>2793</v>
      </c>
      <c r="F484" s="220" t="s">
        <v>2794</v>
      </c>
      <c r="G484" s="220" t="s">
        <v>2795</v>
      </c>
    </row>
    <row r="485" spans="1:7" ht="30.75" customHeight="1" x14ac:dyDescent="0.25">
      <c r="A485" s="220" t="s">
        <v>5454</v>
      </c>
      <c r="B485" s="220" t="s">
        <v>5455</v>
      </c>
      <c r="C485" s="220" t="s">
        <v>5456</v>
      </c>
      <c r="D485" s="220" t="s">
        <v>5457</v>
      </c>
      <c r="E485" s="220" t="s">
        <v>5458</v>
      </c>
      <c r="F485" s="220" t="s">
        <v>5459</v>
      </c>
      <c r="G485" s="220" t="s">
        <v>5460</v>
      </c>
    </row>
    <row r="486" spans="1:7" x14ac:dyDescent="0.25">
      <c r="A486" s="220" t="s">
        <v>2796</v>
      </c>
      <c r="B486" s="220" t="s">
        <v>2797</v>
      </c>
      <c r="C486" s="220" t="s">
        <v>2798</v>
      </c>
      <c r="D486" s="220" t="s">
        <v>2799</v>
      </c>
      <c r="E486" s="220" t="s">
        <v>2800</v>
      </c>
      <c r="F486" s="220" t="s">
        <v>2801</v>
      </c>
      <c r="G486" s="220" t="s">
        <v>2802</v>
      </c>
    </row>
    <row r="487" spans="1:7" x14ac:dyDescent="0.25">
      <c r="A487" s="220" t="s">
        <v>2803</v>
      </c>
      <c r="B487" s="220" t="s">
        <v>2804</v>
      </c>
      <c r="C487" s="220" t="s">
        <v>2805</v>
      </c>
      <c r="D487" s="220" t="s">
        <v>2806</v>
      </c>
      <c r="E487" s="220" t="s">
        <v>2807</v>
      </c>
      <c r="F487" s="220" t="s">
        <v>2808</v>
      </c>
      <c r="G487" s="220" t="s">
        <v>2809</v>
      </c>
    </row>
    <row r="488" spans="1:7" x14ac:dyDescent="0.25">
      <c r="A488" s="220" t="s">
        <v>2538</v>
      </c>
      <c r="B488" s="220" t="s">
        <v>2538</v>
      </c>
      <c r="C488" s="220" t="s">
        <v>2539</v>
      </c>
      <c r="D488" s="220" t="s">
        <v>2540</v>
      </c>
      <c r="E488" s="220" t="s">
        <v>2541</v>
      </c>
      <c r="F488" s="220" t="s">
        <v>2542</v>
      </c>
      <c r="G488" s="220" t="s">
        <v>2543</v>
      </c>
    </row>
    <row r="489" spans="1:7" s="246" customFormat="1" ht="30" x14ac:dyDescent="0.25">
      <c r="A489" s="245" t="s">
        <v>2810</v>
      </c>
      <c r="B489" s="232" t="s">
        <v>2811</v>
      </c>
      <c r="C489" s="232" t="s">
        <v>2812</v>
      </c>
      <c r="D489" s="232" t="s">
        <v>2813</v>
      </c>
      <c r="E489" s="235" t="s">
        <v>2814</v>
      </c>
      <c r="F489" s="232" t="s">
        <v>2815</v>
      </c>
      <c r="G489" s="217" t="s">
        <v>2816</v>
      </c>
    </row>
    <row r="490" spans="1:7" x14ac:dyDescent="0.25">
      <c r="A490" s="220" t="s">
        <v>2817</v>
      </c>
      <c r="B490" s="220" t="s">
        <v>2818</v>
      </c>
      <c r="C490" s="220" t="s">
        <v>2819</v>
      </c>
      <c r="D490" s="220" t="s">
        <v>2820</v>
      </c>
      <c r="E490" s="220" t="s">
        <v>2821</v>
      </c>
      <c r="F490" s="220" t="s">
        <v>2822</v>
      </c>
      <c r="G490" s="220" t="s">
        <v>2823</v>
      </c>
    </row>
    <row r="491" spans="1:7" s="246" customFormat="1" x14ac:dyDescent="0.25">
      <c r="A491" s="245" t="s">
        <v>2824</v>
      </c>
      <c r="B491" s="217" t="s">
        <v>2825</v>
      </c>
      <c r="C491" s="218" t="s">
        <v>2826</v>
      </c>
      <c r="D491" s="218" t="s">
        <v>2827</v>
      </c>
      <c r="E491" s="218" t="s">
        <v>2828</v>
      </c>
      <c r="F491" s="218" t="s">
        <v>2829</v>
      </c>
      <c r="G491" s="218" t="s">
        <v>2830</v>
      </c>
    </row>
    <row r="492" spans="1:7" s="246" customFormat="1" x14ac:dyDescent="0.25">
      <c r="A492" s="245" t="s">
        <v>2544</v>
      </c>
      <c r="B492" s="232" t="s">
        <v>2545</v>
      </c>
      <c r="C492" s="232" t="s">
        <v>2546</v>
      </c>
      <c r="D492" s="232" t="s">
        <v>2547</v>
      </c>
      <c r="E492" s="235" t="s">
        <v>2548</v>
      </c>
      <c r="F492" s="232" t="s">
        <v>2831</v>
      </c>
      <c r="G492" s="232" t="s">
        <v>2549</v>
      </c>
    </row>
    <row r="493" spans="1:7" s="246" customFormat="1" x14ac:dyDescent="0.25">
      <c r="A493" s="245" t="s">
        <v>2832</v>
      </c>
      <c r="B493" s="217" t="s">
        <v>2833</v>
      </c>
      <c r="C493" s="232" t="s">
        <v>2834</v>
      </c>
      <c r="D493" s="232" t="s">
        <v>2835</v>
      </c>
      <c r="E493" s="235" t="s">
        <v>2836</v>
      </c>
      <c r="F493" s="232" t="s">
        <v>2837</v>
      </c>
      <c r="G493" s="217" t="s">
        <v>2838</v>
      </c>
    </row>
    <row r="494" spans="1:7" s="246" customFormat="1" ht="15.75" x14ac:dyDescent="0.25">
      <c r="A494" s="245" t="s">
        <v>5440</v>
      </c>
      <c r="B494" s="285" t="s">
        <v>5448</v>
      </c>
      <c r="C494" s="286" t="s">
        <v>5449</v>
      </c>
      <c r="D494" s="286" t="s">
        <v>5450</v>
      </c>
      <c r="E494" s="287" t="s">
        <v>5451</v>
      </c>
      <c r="F494" s="286" t="s">
        <v>5452</v>
      </c>
      <c r="G494" s="285" t="s">
        <v>5453</v>
      </c>
    </row>
    <row r="495" spans="1:7" x14ac:dyDescent="0.25">
      <c r="A495" s="220" t="s">
        <v>2839</v>
      </c>
      <c r="B495" s="220" t="s">
        <v>2840</v>
      </c>
      <c r="C495" s="220" t="s">
        <v>2841</v>
      </c>
      <c r="D495" s="220" t="s">
        <v>2842</v>
      </c>
      <c r="E495" s="220" t="s">
        <v>2843</v>
      </c>
      <c r="F495" s="220" t="s">
        <v>2844</v>
      </c>
      <c r="G495" s="220" t="s">
        <v>2845</v>
      </c>
    </row>
    <row r="496" spans="1:7" x14ac:dyDescent="0.25">
      <c r="A496" s="220" t="s">
        <v>2846</v>
      </c>
      <c r="B496" s="220" t="s">
        <v>2847</v>
      </c>
      <c r="C496" s="220" t="s">
        <v>2848</v>
      </c>
      <c r="D496" s="220" t="s">
        <v>2849</v>
      </c>
      <c r="E496" s="220" t="s">
        <v>2850</v>
      </c>
      <c r="F496" s="220" t="s">
        <v>2851</v>
      </c>
      <c r="G496" s="220" t="s">
        <v>2852</v>
      </c>
    </row>
    <row r="497" spans="1:7" x14ac:dyDescent="0.25">
      <c r="A497" s="220" t="s">
        <v>2853</v>
      </c>
      <c r="B497" s="220" t="s">
        <v>2854</v>
      </c>
      <c r="C497" s="220" t="s">
        <v>2855</v>
      </c>
      <c r="D497" s="220" t="s">
        <v>2856</v>
      </c>
      <c r="E497" s="220" t="s">
        <v>2857</v>
      </c>
      <c r="F497" s="220" t="s">
        <v>2858</v>
      </c>
      <c r="G497" s="220" t="s">
        <v>2859</v>
      </c>
    </row>
    <row r="498" spans="1:7" x14ac:dyDescent="0.25">
      <c r="A498" s="220" t="s">
        <v>2860</v>
      </c>
      <c r="B498" s="220" t="s">
        <v>2861</v>
      </c>
      <c r="C498" s="220" t="s">
        <v>2862</v>
      </c>
      <c r="D498" s="220" t="s">
        <v>2863</v>
      </c>
      <c r="E498" s="220" t="s">
        <v>2864</v>
      </c>
      <c r="F498" s="220" t="s">
        <v>2865</v>
      </c>
      <c r="G498" s="220" t="s">
        <v>2866</v>
      </c>
    </row>
    <row r="499" spans="1:7" x14ac:dyDescent="0.25">
      <c r="A499" s="220" t="s">
        <v>2867</v>
      </c>
      <c r="B499" s="220" t="s">
        <v>2868</v>
      </c>
      <c r="C499" s="220" t="s">
        <v>2869</v>
      </c>
      <c r="D499" s="220" t="s">
        <v>2870</v>
      </c>
      <c r="E499" s="220" t="s">
        <v>2871</v>
      </c>
      <c r="F499" s="220" t="s">
        <v>2872</v>
      </c>
      <c r="G499" s="220" t="s">
        <v>2873</v>
      </c>
    </row>
    <row r="500" spans="1:7" x14ac:dyDescent="0.25">
      <c r="A500" s="220" t="s">
        <v>5360</v>
      </c>
      <c r="B500" s="220" t="s">
        <v>5361</v>
      </c>
      <c r="C500" s="220" t="s">
        <v>5362</v>
      </c>
      <c r="D500" s="220" t="s">
        <v>5363</v>
      </c>
      <c r="E500" s="220" t="s">
        <v>5364</v>
      </c>
      <c r="F500" s="220" t="s">
        <v>5365</v>
      </c>
      <c r="G500" s="220" t="s">
        <v>5366</v>
      </c>
    </row>
    <row r="501" spans="1:7" s="246" customFormat="1" x14ac:dyDescent="0.25">
      <c r="A501" s="245" t="s">
        <v>2874</v>
      </c>
      <c r="B501" s="217" t="s">
        <v>2875</v>
      </c>
      <c r="C501" s="217" t="s">
        <v>2875</v>
      </c>
      <c r="D501" s="232" t="s">
        <v>2876</v>
      </c>
      <c r="E501" s="235" t="s">
        <v>2877</v>
      </c>
      <c r="F501" s="232" t="s">
        <v>2874</v>
      </c>
      <c r="G501" s="232" t="s">
        <v>2878</v>
      </c>
    </row>
    <row r="502" spans="1:7" x14ac:dyDescent="0.25">
      <c r="A502" s="231" t="s">
        <v>2879</v>
      </c>
      <c r="B502" s="220" t="s">
        <v>2880</v>
      </c>
      <c r="C502" s="220" t="s">
        <v>2881</v>
      </c>
      <c r="D502" s="220" t="s">
        <v>2882</v>
      </c>
      <c r="E502" s="220" t="s">
        <v>2883</v>
      </c>
      <c r="F502" s="220" t="s">
        <v>2884</v>
      </c>
      <c r="G502" s="220" t="s">
        <v>2885</v>
      </c>
    </row>
    <row r="503" spans="1:7" x14ac:dyDescent="0.25">
      <c r="A503" s="220" t="s">
        <v>2886</v>
      </c>
      <c r="B503" s="220" t="s">
        <v>2887</v>
      </c>
      <c r="C503" s="220" t="s">
        <v>2888</v>
      </c>
      <c r="D503" s="220" t="s">
        <v>2889</v>
      </c>
      <c r="E503" s="220" t="s">
        <v>2890</v>
      </c>
      <c r="F503" s="220" t="s">
        <v>2891</v>
      </c>
      <c r="G503" s="220" t="s">
        <v>2892</v>
      </c>
    </row>
    <row r="504" spans="1:7" x14ac:dyDescent="0.25">
      <c r="A504" s="220" t="s">
        <v>2893</v>
      </c>
      <c r="B504" s="220" t="s">
        <v>2894</v>
      </c>
      <c r="C504" s="220" t="s">
        <v>2895</v>
      </c>
      <c r="D504" s="220" t="s">
        <v>2896</v>
      </c>
      <c r="E504" s="220" t="s">
        <v>2897</v>
      </c>
      <c r="F504" s="220" t="s">
        <v>2898</v>
      </c>
      <c r="G504" s="220" t="s">
        <v>2899</v>
      </c>
    </row>
    <row r="505" spans="1:7" x14ac:dyDescent="0.25">
      <c r="A505" s="220" t="s">
        <v>2900</v>
      </c>
      <c r="B505" s="220" t="s">
        <v>2901</v>
      </c>
      <c r="C505" s="220" t="s">
        <v>2902</v>
      </c>
      <c r="D505" s="220" t="s">
        <v>2903</v>
      </c>
      <c r="E505" s="220" t="s">
        <v>2904</v>
      </c>
      <c r="F505" s="220" t="s">
        <v>2905</v>
      </c>
      <c r="G505" s="220" t="s">
        <v>2906</v>
      </c>
    </row>
    <row r="506" spans="1:7" x14ac:dyDescent="0.25">
      <c r="A506" s="220" t="s">
        <v>2907</v>
      </c>
      <c r="B506" s="220" t="s">
        <v>2908</v>
      </c>
      <c r="C506" s="220" t="s">
        <v>2909</v>
      </c>
      <c r="D506" s="220" t="s">
        <v>2910</v>
      </c>
      <c r="E506" s="220" t="s">
        <v>2911</v>
      </c>
      <c r="F506" s="220" t="s">
        <v>2912</v>
      </c>
      <c r="G506" s="220" t="s">
        <v>2913</v>
      </c>
    </row>
    <row r="507" spans="1:7" s="246" customFormat="1" x14ac:dyDescent="0.25">
      <c r="A507" s="245" t="s">
        <v>2914</v>
      </c>
      <c r="B507" s="217" t="s">
        <v>2915</v>
      </c>
      <c r="C507" s="217" t="s">
        <v>2916</v>
      </c>
      <c r="D507" s="232" t="s">
        <v>2917</v>
      </c>
      <c r="E507" s="235" t="s">
        <v>2918</v>
      </c>
      <c r="F507" s="232" t="s">
        <v>2919</v>
      </c>
      <c r="G507" s="217" t="s">
        <v>2916</v>
      </c>
    </row>
    <row r="508" spans="1:7" x14ac:dyDescent="0.25">
      <c r="A508" s="220" t="s">
        <v>2920</v>
      </c>
      <c r="B508" s="220" t="s">
        <v>2921</v>
      </c>
      <c r="C508" s="220" t="s">
        <v>2922</v>
      </c>
      <c r="D508" s="220" t="s">
        <v>2923</v>
      </c>
      <c r="E508" s="220" t="s">
        <v>2924</v>
      </c>
      <c r="F508" s="220" t="s">
        <v>2925</v>
      </c>
      <c r="G508" s="220" t="s">
        <v>2926</v>
      </c>
    </row>
    <row r="509" spans="1:7" x14ac:dyDescent="0.25">
      <c r="A509" s="231" t="s">
        <v>2927</v>
      </c>
      <c r="B509" s="217" t="s">
        <v>2558</v>
      </c>
      <c r="C509" s="232" t="s">
        <v>2559</v>
      </c>
      <c r="D509" s="232" t="s">
        <v>2560</v>
      </c>
      <c r="E509" s="220"/>
      <c r="F509" s="232" t="s">
        <v>2562</v>
      </c>
      <c r="G509" s="217" t="s">
        <v>2556</v>
      </c>
    </row>
    <row r="510" spans="1:7" s="246" customFormat="1" x14ac:dyDescent="0.25">
      <c r="A510" s="245" t="s">
        <v>2928</v>
      </c>
      <c r="B510" s="217" t="s">
        <v>2929</v>
      </c>
      <c r="C510" s="217" t="s">
        <v>2930</v>
      </c>
      <c r="D510" s="232" t="s">
        <v>2931</v>
      </c>
      <c r="E510" s="235" t="s">
        <v>2932</v>
      </c>
      <c r="F510" s="232" t="s">
        <v>2933</v>
      </c>
      <c r="G510" s="217" t="s">
        <v>2930</v>
      </c>
    </row>
    <row r="511" spans="1:7" ht="45" x14ac:dyDescent="0.25">
      <c r="A511" s="222" t="s">
        <v>2934</v>
      </c>
      <c r="B511" s="222" t="s">
        <v>2935</v>
      </c>
      <c r="C511" s="222" t="s">
        <v>2936</v>
      </c>
      <c r="D511" s="222" t="s">
        <v>2937</v>
      </c>
      <c r="E511" s="222" t="s">
        <v>2938</v>
      </c>
      <c r="F511" s="222" t="s">
        <v>2939</v>
      </c>
      <c r="G511" s="222" t="s">
        <v>2940</v>
      </c>
    </row>
    <row r="512" spans="1:7" x14ac:dyDescent="0.25">
      <c r="A512" s="220" t="s">
        <v>2941</v>
      </c>
      <c r="B512" s="220" t="s">
        <v>2942</v>
      </c>
      <c r="C512" s="220" t="s">
        <v>2943</v>
      </c>
      <c r="D512" s="220" t="s">
        <v>2944</v>
      </c>
      <c r="E512" s="220" t="s">
        <v>2945</v>
      </c>
      <c r="F512" s="220" t="s">
        <v>2946</v>
      </c>
      <c r="G512" s="220" t="s">
        <v>2947</v>
      </c>
    </row>
    <row r="513" spans="1:7" x14ac:dyDescent="0.25">
      <c r="A513" s="222" t="s">
        <v>2564</v>
      </c>
      <c r="B513" s="222" t="s">
        <v>2565</v>
      </c>
      <c r="C513" s="222" t="s">
        <v>2566</v>
      </c>
      <c r="D513" s="222" t="s">
        <v>2567</v>
      </c>
      <c r="E513" s="222" t="s">
        <v>2568</v>
      </c>
      <c r="F513" s="222" t="s">
        <v>2569</v>
      </c>
      <c r="G513" s="222" t="s">
        <v>2570</v>
      </c>
    </row>
    <row r="514" spans="1:7" x14ac:dyDescent="0.25">
      <c r="A514" s="231" t="s">
        <v>4</v>
      </c>
      <c r="B514" s="217" t="s">
        <v>2948</v>
      </c>
      <c r="C514" s="232" t="s">
        <v>2576</v>
      </c>
      <c r="D514" s="232" t="s">
        <v>2573</v>
      </c>
      <c r="E514" s="235" t="s">
        <v>2574</v>
      </c>
      <c r="F514" s="232" t="s">
        <v>2575</v>
      </c>
      <c r="G514" s="232" t="s">
        <v>2576</v>
      </c>
    </row>
    <row r="515" spans="1:7" x14ac:dyDescent="0.25">
      <c r="A515" s="288" t="s">
        <v>5461</v>
      </c>
      <c r="B515" s="288" t="s">
        <v>5462</v>
      </c>
      <c r="C515" s="288" t="s">
        <v>5463</v>
      </c>
      <c r="D515" s="289" t="s">
        <v>5464</v>
      </c>
      <c r="E515" s="288" t="s">
        <v>5465</v>
      </c>
      <c r="F515" s="288" t="s">
        <v>5466</v>
      </c>
      <c r="G515" s="289" t="s">
        <v>5467</v>
      </c>
    </row>
    <row r="516" spans="1:7" x14ac:dyDescent="0.25">
      <c r="A516" s="231" t="s">
        <v>2577</v>
      </c>
      <c r="B516" s="217" t="s">
        <v>2949</v>
      </c>
      <c r="C516" s="232" t="s">
        <v>2950</v>
      </c>
      <c r="D516" s="232" t="s">
        <v>2580</v>
      </c>
      <c r="E516" s="235" t="s">
        <v>2581</v>
      </c>
      <c r="F516" s="232" t="s">
        <v>2582</v>
      </c>
      <c r="G516" s="232" t="s">
        <v>2583</v>
      </c>
    </row>
    <row r="517" spans="1:7" x14ac:dyDescent="0.25">
      <c r="A517" s="220" t="s">
        <v>2951</v>
      </c>
      <c r="B517" s="220" t="s">
        <v>2952</v>
      </c>
      <c r="C517" s="220" t="s">
        <v>2953</v>
      </c>
      <c r="D517" s="220" t="s">
        <v>2954</v>
      </c>
      <c r="E517" s="220" t="s">
        <v>2955</v>
      </c>
      <c r="F517" s="220" t="s">
        <v>2956</v>
      </c>
      <c r="G517" s="220" t="s">
        <v>2957</v>
      </c>
    </row>
    <row r="518" spans="1:7" x14ac:dyDescent="0.25">
      <c r="A518" s="220" t="s">
        <v>2958</v>
      </c>
      <c r="B518" s="220" t="s">
        <v>2959</v>
      </c>
      <c r="C518" s="220" t="s">
        <v>2960</v>
      </c>
      <c r="D518" s="220" t="s">
        <v>2961</v>
      </c>
      <c r="E518" s="220" t="s">
        <v>2962</v>
      </c>
      <c r="F518" s="220" t="s">
        <v>2963</v>
      </c>
      <c r="G518" s="220" t="s">
        <v>2964</v>
      </c>
    </row>
    <row r="519" spans="1:7" x14ac:dyDescent="0.25">
      <c r="A519" s="231" t="s">
        <v>2965</v>
      </c>
      <c r="B519" s="217" t="s">
        <v>2966</v>
      </c>
      <c r="C519" s="232" t="s">
        <v>2967</v>
      </c>
      <c r="D519" s="232" t="s">
        <v>2968</v>
      </c>
      <c r="E519" s="235" t="s">
        <v>2969</v>
      </c>
      <c r="F519" s="232" t="s">
        <v>2970</v>
      </c>
      <c r="G519" s="217" t="s">
        <v>2971</v>
      </c>
    </row>
    <row r="520" spans="1:7" x14ac:dyDescent="0.25">
      <c r="A520" s="231" t="s">
        <v>2972</v>
      </c>
      <c r="B520" s="217" t="s">
        <v>2973</v>
      </c>
      <c r="C520" s="217" t="s">
        <v>2974</v>
      </c>
      <c r="D520" s="217" t="s">
        <v>2973</v>
      </c>
      <c r="E520" s="217" t="s">
        <v>2975</v>
      </c>
      <c r="F520" s="217" t="s">
        <v>2976</v>
      </c>
      <c r="G520" s="217" t="s">
        <v>2977</v>
      </c>
    </row>
    <row r="521" spans="1:7" x14ac:dyDescent="0.25">
      <c r="A521" s="220" t="s">
        <v>2978</v>
      </c>
      <c r="B521" s="220" t="s">
        <v>2979</v>
      </c>
      <c r="C521" s="220" t="s">
        <v>2980</v>
      </c>
      <c r="D521" s="220" t="s">
        <v>2981</v>
      </c>
      <c r="E521" s="220" t="s">
        <v>2982</v>
      </c>
      <c r="F521" s="220" t="s">
        <v>2983</v>
      </c>
      <c r="G521" s="220" t="s">
        <v>2984</v>
      </c>
    </row>
    <row r="522" spans="1:7" x14ac:dyDescent="0.25">
      <c r="A522" s="220" t="s">
        <v>2985</v>
      </c>
      <c r="B522" s="220" t="s">
        <v>2986</v>
      </c>
      <c r="C522" s="220" t="s">
        <v>2987</v>
      </c>
      <c r="D522" s="220" t="s">
        <v>2988</v>
      </c>
      <c r="E522" s="220" t="s">
        <v>2989</v>
      </c>
      <c r="F522" s="220" t="s">
        <v>2990</v>
      </c>
      <c r="G522" s="220" t="s">
        <v>2991</v>
      </c>
    </row>
    <row r="523" spans="1:7" x14ac:dyDescent="0.25">
      <c r="A523" s="220" t="s">
        <v>2992</v>
      </c>
      <c r="B523" s="220" t="s">
        <v>2993</v>
      </c>
      <c r="C523" s="220" t="s">
        <v>2994</v>
      </c>
      <c r="D523" s="220" t="s">
        <v>2995</v>
      </c>
      <c r="E523" s="220" t="s">
        <v>2996</v>
      </c>
      <c r="F523" s="220" t="s">
        <v>2997</v>
      </c>
      <c r="G523" s="220" t="s">
        <v>2998</v>
      </c>
    </row>
    <row r="524" spans="1:7" x14ac:dyDescent="0.25">
      <c r="A524" s="231" t="s">
        <v>2584</v>
      </c>
      <c r="B524" s="232" t="s">
        <v>2585</v>
      </c>
      <c r="C524" s="232" t="s">
        <v>2586</v>
      </c>
      <c r="D524" s="232" t="s">
        <v>2587</v>
      </c>
      <c r="E524" s="235" t="s">
        <v>2588</v>
      </c>
      <c r="F524" s="232" t="s">
        <v>2589</v>
      </c>
      <c r="G524" s="232" t="s">
        <v>2590</v>
      </c>
    </row>
    <row r="525" spans="1:7" x14ac:dyDescent="0.25">
      <c r="A525" s="220" t="s">
        <v>2999</v>
      </c>
      <c r="B525" s="220" t="s">
        <v>3000</v>
      </c>
      <c r="C525" s="220" t="s">
        <v>3001</v>
      </c>
      <c r="D525" s="220" t="s">
        <v>3002</v>
      </c>
      <c r="E525" s="220" t="s">
        <v>3003</v>
      </c>
      <c r="F525" s="220" t="s">
        <v>3004</v>
      </c>
      <c r="G525" s="220" t="s">
        <v>3001</v>
      </c>
    </row>
    <row r="526" spans="1:7" x14ac:dyDescent="0.25">
      <c r="A526" s="220" t="s">
        <v>3005</v>
      </c>
      <c r="B526" s="220" t="s">
        <v>3006</v>
      </c>
      <c r="C526" s="220" t="s">
        <v>3007</v>
      </c>
      <c r="D526" s="220" t="s">
        <v>3008</v>
      </c>
      <c r="E526" s="220" t="s">
        <v>3009</v>
      </c>
      <c r="F526" s="220" t="s">
        <v>3010</v>
      </c>
      <c r="G526" s="220" t="s">
        <v>3011</v>
      </c>
    </row>
    <row r="527" spans="1:7" x14ac:dyDescent="0.25">
      <c r="A527" s="220" t="s">
        <v>3012</v>
      </c>
      <c r="B527" s="220" t="s">
        <v>3013</v>
      </c>
      <c r="C527" s="220" t="s">
        <v>3014</v>
      </c>
      <c r="D527" s="220" t="s">
        <v>3015</v>
      </c>
      <c r="E527" s="220" t="s">
        <v>3016</v>
      </c>
      <c r="F527" s="220" t="s">
        <v>3017</v>
      </c>
      <c r="G527" s="220" t="s">
        <v>3018</v>
      </c>
    </row>
    <row r="528" spans="1:7" x14ac:dyDescent="0.25">
      <c r="A528" s="220" t="s">
        <v>5346</v>
      </c>
      <c r="B528" s="220" t="s">
        <v>5354</v>
      </c>
      <c r="C528" s="220" t="s">
        <v>5355</v>
      </c>
      <c r="D528" s="220" t="s">
        <v>5356</v>
      </c>
      <c r="E528" s="220" t="s">
        <v>5357</v>
      </c>
      <c r="F528" s="220" t="s">
        <v>5358</v>
      </c>
      <c r="G528" s="220" t="s">
        <v>5359</v>
      </c>
    </row>
    <row r="529" spans="1:7" x14ac:dyDescent="0.25">
      <c r="A529" s="220" t="s">
        <v>3019</v>
      </c>
      <c r="B529" s="220" t="s">
        <v>3020</v>
      </c>
      <c r="C529" s="220" t="s">
        <v>3021</v>
      </c>
      <c r="D529" s="220" t="s">
        <v>3022</v>
      </c>
      <c r="E529" s="220" t="s">
        <v>3023</v>
      </c>
      <c r="F529" s="220" t="s">
        <v>3024</v>
      </c>
      <c r="G529" s="220" t="s">
        <v>3025</v>
      </c>
    </row>
    <row r="530" spans="1:7" x14ac:dyDescent="0.25">
      <c r="A530" s="220" t="s">
        <v>3026</v>
      </c>
      <c r="B530" s="220" t="s">
        <v>3026</v>
      </c>
      <c r="C530" s="220" t="s">
        <v>3027</v>
      </c>
      <c r="D530" s="220" t="s">
        <v>3028</v>
      </c>
      <c r="E530" s="220" t="s">
        <v>3029</v>
      </c>
      <c r="F530" s="220" t="s">
        <v>3030</v>
      </c>
      <c r="G530" s="220" t="s">
        <v>3031</v>
      </c>
    </row>
    <row r="531" spans="1:7" x14ac:dyDescent="0.25">
      <c r="A531" s="220" t="s">
        <v>3032</v>
      </c>
      <c r="B531" s="220" t="s">
        <v>3033</v>
      </c>
      <c r="C531" s="220" t="s">
        <v>3034</v>
      </c>
      <c r="D531" s="220" t="s">
        <v>3035</v>
      </c>
      <c r="E531" s="220" t="s">
        <v>3036</v>
      </c>
      <c r="F531" s="220" t="s">
        <v>3037</v>
      </c>
      <c r="G531" s="220" t="s">
        <v>3038</v>
      </c>
    </row>
    <row r="532" spans="1:7" x14ac:dyDescent="0.25">
      <c r="A532" s="220" t="s">
        <v>3039</v>
      </c>
      <c r="B532" s="220" t="s">
        <v>3040</v>
      </c>
      <c r="C532" s="220" t="s">
        <v>3041</v>
      </c>
      <c r="D532" s="220" t="s">
        <v>3042</v>
      </c>
      <c r="E532" s="220" t="s">
        <v>3043</v>
      </c>
      <c r="F532" s="220" t="s">
        <v>3044</v>
      </c>
      <c r="G532" s="220" t="s">
        <v>3045</v>
      </c>
    </row>
    <row r="533" spans="1:7" x14ac:dyDescent="0.25">
      <c r="A533" s="220" t="s">
        <v>3046</v>
      </c>
      <c r="B533" s="220" t="s">
        <v>3047</v>
      </c>
      <c r="C533" s="220" t="s">
        <v>3048</v>
      </c>
      <c r="D533" s="220" t="s">
        <v>3049</v>
      </c>
      <c r="E533" s="220" t="s">
        <v>3050</v>
      </c>
      <c r="F533" s="220" t="s">
        <v>3051</v>
      </c>
      <c r="G533" s="220" t="s">
        <v>3052</v>
      </c>
    </row>
    <row r="534" spans="1:7" x14ac:dyDescent="0.25">
      <c r="A534" s="220" t="s">
        <v>3053</v>
      </c>
      <c r="B534" s="220" t="s">
        <v>3054</v>
      </c>
      <c r="C534" s="220" t="s">
        <v>3055</v>
      </c>
      <c r="D534" s="220" t="s">
        <v>3056</v>
      </c>
      <c r="E534" s="220" t="s">
        <v>3057</v>
      </c>
      <c r="F534" s="220" t="s">
        <v>3058</v>
      </c>
      <c r="G534" s="220" t="s">
        <v>3059</v>
      </c>
    </row>
    <row r="535" spans="1:7" x14ac:dyDescent="0.25">
      <c r="A535" s="222" t="s">
        <v>2591</v>
      </c>
      <c r="B535" s="222" t="s">
        <v>2592</v>
      </c>
      <c r="C535" s="222" t="s">
        <v>2593</v>
      </c>
      <c r="D535" s="222" t="s">
        <v>2592</v>
      </c>
      <c r="E535" s="222" t="s">
        <v>2594</v>
      </c>
      <c r="F535" s="222" t="s">
        <v>2595</v>
      </c>
      <c r="G535" s="222" t="s">
        <v>2593</v>
      </c>
    </row>
    <row r="536" spans="1:7" x14ac:dyDescent="0.25">
      <c r="A536" s="220" t="s">
        <v>3060</v>
      </c>
      <c r="B536" s="220" t="s">
        <v>3061</v>
      </c>
      <c r="C536" s="220" t="s">
        <v>3062</v>
      </c>
      <c r="D536" s="220" t="s">
        <v>3063</v>
      </c>
      <c r="E536" s="220" t="s">
        <v>3064</v>
      </c>
      <c r="F536" s="220" t="s">
        <v>3065</v>
      </c>
      <c r="G536" s="220" t="s">
        <v>3066</v>
      </c>
    </row>
    <row r="537" spans="1:7" x14ac:dyDescent="0.25">
      <c r="A537" s="220" t="s">
        <v>3067</v>
      </c>
      <c r="B537" s="220" t="s">
        <v>3068</v>
      </c>
      <c r="C537" s="220" t="s">
        <v>3069</v>
      </c>
      <c r="D537" s="220" t="s">
        <v>3070</v>
      </c>
      <c r="E537" s="220" t="s">
        <v>3071</v>
      </c>
      <c r="F537" s="220" t="s">
        <v>3072</v>
      </c>
      <c r="G537" s="220" t="s">
        <v>3073</v>
      </c>
    </row>
    <row r="538" spans="1:7" ht="30" x14ac:dyDescent="0.25">
      <c r="A538" s="220" t="s">
        <v>3074</v>
      </c>
      <c r="B538" s="220" t="s">
        <v>3075</v>
      </c>
      <c r="C538" s="220" t="s">
        <v>3076</v>
      </c>
      <c r="D538" s="220" t="s">
        <v>3077</v>
      </c>
      <c r="E538" s="220" t="s">
        <v>3078</v>
      </c>
      <c r="F538" s="220" t="s">
        <v>3079</v>
      </c>
      <c r="G538" s="220" t="s">
        <v>3080</v>
      </c>
    </row>
    <row r="539" spans="1:7" x14ac:dyDescent="0.25">
      <c r="A539" s="220" t="s">
        <v>3081</v>
      </c>
      <c r="B539" s="220" t="s">
        <v>3082</v>
      </c>
      <c r="C539" s="220" t="s">
        <v>3083</v>
      </c>
      <c r="D539" s="220" t="s">
        <v>3084</v>
      </c>
      <c r="E539" s="220" t="s">
        <v>3085</v>
      </c>
      <c r="F539" s="220" t="s">
        <v>3086</v>
      </c>
      <c r="G539" s="220" t="s">
        <v>3087</v>
      </c>
    </row>
    <row r="540" spans="1:7" x14ac:dyDescent="0.25">
      <c r="A540" s="222" t="s">
        <v>3088</v>
      </c>
      <c r="B540" s="222" t="s">
        <v>3089</v>
      </c>
      <c r="C540" s="222" t="s">
        <v>3090</v>
      </c>
      <c r="D540" s="222" t="s">
        <v>3091</v>
      </c>
      <c r="E540" s="222" t="s">
        <v>3092</v>
      </c>
      <c r="F540" s="222" t="s">
        <v>3093</v>
      </c>
      <c r="G540" s="222" t="s">
        <v>3094</v>
      </c>
    </row>
    <row r="541" spans="1:7" x14ac:dyDescent="0.25">
      <c r="A541" s="231" t="s">
        <v>3095</v>
      </c>
      <c r="B541" s="217" t="s">
        <v>3096</v>
      </c>
      <c r="C541" s="232" t="s">
        <v>3097</v>
      </c>
      <c r="D541" s="232" t="s">
        <v>3098</v>
      </c>
      <c r="E541" s="235" t="s">
        <v>3099</v>
      </c>
      <c r="F541" s="232" t="s">
        <v>3100</v>
      </c>
      <c r="G541" s="232" t="s">
        <v>3101</v>
      </c>
    </row>
    <row r="542" spans="1:7" x14ac:dyDescent="0.25">
      <c r="A542" s="221" t="s">
        <v>3102</v>
      </c>
      <c r="B542" s="221"/>
      <c r="C542" s="221"/>
      <c r="D542" s="221"/>
      <c r="E542" s="221"/>
      <c r="F542" s="221"/>
      <c r="G542" s="221"/>
    </row>
    <row r="543" spans="1:7" x14ac:dyDescent="0.25">
      <c r="A543" s="231" t="s">
        <v>3103</v>
      </c>
      <c r="B543" s="232" t="s">
        <v>2597</v>
      </c>
      <c r="C543" s="232" t="s">
        <v>3104</v>
      </c>
      <c r="D543" s="232" t="s">
        <v>2599</v>
      </c>
      <c r="E543" s="235" t="s">
        <v>2600</v>
      </c>
      <c r="F543" s="232" t="s">
        <v>2601</v>
      </c>
      <c r="G543" s="232" t="s">
        <v>2602</v>
      </c>
    </row>
    <row r="544" spans="1:7" x14ac:dyDescent="0.25">
      <c r="A544" s="231" t="s">
        <v>3105</v>
      </c>
      <c r="B544" s="232" t="s">
        <v>3106</v>
      </c>
      <c r="C544" s="218" t="s">
        <v>3107</v>
      </c>
      <c r="D544" s="233" t="s">
        <v>3108</v>
      </c>
      <c r="E544" s="235" t="s">
        <v>3109</v>
      </c>
      <c r="F544" s="232" t="s">
        <v>670</v>
      </c>
      <c r="G544" s="217" t="s">
        <v>671</v>
      </c>
    </row>
    <row r="545" spans="1:7" x14ac:dyDescent="0.25">
      <c r="A545" s="231" t="s">
        <v>3110</v>
      </c>
      <c r="B545" s="220" t="s">
        <v>3111</v>
      </c>
      <c r="C545" s="220" t="s">
        <v>3112</v>
      </c>
      <c r="D545" s="220" t="s">
        <v>3113</v>
      </c>
      <c r="E545" s="220" t="s">
        <v>3114</v>
      </c>
      <c r="F545" s="220" t="s">
        <v>3115</v>
      </c>
      <c r="G545" s="220" t="s">
        <v>3116</v>
      </c>
    </row>
    <row r="546" spans="1:7" x14ac:dyDescent="0.25">
      <c r="A546" s="231" t="s">
        <v>3117</v>
      </c>
      <c r="B546" s="217" t="s">
        <v>3118</v>
      </c>
      <c r="C546" s="232" t="s">
        <v>3119</v>
      </c>
      <c r="D546" s="232" t="s">
        <v>3120</v>
      </c>
      <c r="E546" s="235" t="s">
        <v>3121</v>
      </c>
      <c r="F546" s="232" t="s">
        <v>3122</v>
      </c>
      <c r="G546" s="232" t="s">
        <v>3123</v>
      </c>
    </row>
    <row r="547" spans="1:7" x14ac:dyDescent="0.25">
      <c r="A547" s="220" t="s">
        <v>3124</v>
      </c>
      <c r="B547" s="220" t="s">
        <v>3125</v>
      </c>
      <c r="C547" s="220" t="s">
        <v>3126</v>
      </c>
      <c r="D547" s="220" t="s">
        <v>3127</v>
      </c>
      <c r="E547" s="220" t="s">
        <v>3128</v>
      </c>
      <c r="F547" s="220" t="s">
        <v>3129</v>
      </c>
      <c r="G547" s="220" t="s">
        <v>3130</v>
      </c>
    </row>
    <row r="548" spans="1:7" ht="75" x14ac:dyDescent="0.25">
      <c r="A548" s="222" t="s">
        <v>3131</v>
      </c>
      <c r="B548" s="222" t="s">
        <v>3132</v>
      </c>
      <c r="C548" s="222" t="s">
        <v>3133</v>
      </c>
      <c r="D548" s="222" t="s">
        <v>3134</v>
      </c>
      <c r="E548" s="222" t="s">
        <v>3135</v>
      </c>
      <c r="F548" s="222" t="s">
        <v>3136</v>
      </c>
      <c r="G548" s="222" t="s">
        <v>3137</v>
      </c>
    </row>
    <row r="549" spans="1:7" ht="75" x14ac:dyDescent="0.25">
      <c r="A549" s="231" t="s">
        <v>3138</v>
      </c>
      <c r="B549" s="232" t="s">
        <v>3139</v>
      </c>
      <c r="C549" s="232" t="s">
        <v>3140</v>
      </c>
      <c r="D549" s="232" t="s">
        <v>3141</v>
      </c>
      <c r="E549" s="235" t="s">
        <v>3142</v>
      </c>
      <c r="F549" s="232" t="s">
        <v>3143</v>
      </c>
      <c r="G549" s="217" t="s">
        <v>3144</v>
      </c>
    </row>
    <row r="550" spans="1:7" ht="60" x14ac:dyDescent="0.25">
      <c r="A550" s="220" t="s">
        <v>3145</v>
      </c>
      <c r="B550" s="220" t="s">
        <v>3146</v>
      </c>
      <c r="C550" s="220" t="s">
        <v>3147</v>
      </c>
      <c r="D550" s="220" t="s">
        <v>3148</v>
      </c>
      <c r="E550" s="220" t="s">
        <v>3149</v>
      </c>
      <c r="F550" s="220" t="s">
        <v>3150</v>
      </c>
      <c r="G550" s="220" t="s">
        <v>3151</v>
      </c>
    </row>
    <row r="551" spans="1:7" ht="90" x14ac:dyDescent="0.25">
      <c r="A551" s="231" t="s">
        <v>3152</v>
      </c>
      <c r="B551" s="218" t="s">
        <v>3153</v>
      </c>
      <c r="C551" s="232" t="s">
        <v>3154</v>
      </c>
      <c r="D551" s="232" t="s">
        <v>3155</v>
      </c>
      <c r="E551" s="235" t="s">
        <v>3156</v>
      </c>
      <c r="F551" s="232" t="s">
        <v>3157</v>
      </c>
      <c r="G551" s="217" t="s">
        <v>3158</v>
      </c>
    </row>
    <row r="552" spans="1:7" ht="90" x14ac:dyDescent="0.25">
      <c r="A552" s="222" t="s">
        <v>3159</v>
      </c>
      <c r="B552" s="222" t="s">
        <v>3160</v>
      </c>
      <c r="C552" s="222" t="s">
        <v>3161</v>
      </c>
      <c r="D552" s="222" t="s">
        <v>3162</v>
      </c>
      <c r="E552" s="222" t="s">
        <v>3163</v>
      </c>
      <c r="F552" s="222" t="s">
        <v>3164</v>
      </c>
      <c r="G552" s="222" t="s">
        <v>3165</v>
      </c>
    </row>
    <row r="553" spans="1:7" ht="210" x14ac:dyDescent="0.25">
      <c r="A553" s="220" t="s">
        <v>3166</v>
      </c>
      <c r="B553" s="232" t="s">
        <v>3167</v>
      </c>
      <c r="C553" s="232" t="s">
        <v>3168</v>
      </c>
      <c r="D553" s="232" t="s">
        <v>3169</v>
      </c>
      <c r="E553" s="235" t="s">
        <v>3170</v>
      </c>
      <c r="F553" s="232" t="s">
        <v>3171</v>
      </c>
      <c r="G553" s="232" t="s">
        <v>3172</v>
      </c>
    </row>
    <row r="554" spans="1:7" ht="60" x14ac:dyDescent="0.25">
      <c r="A554" s="231" t="s">
        <v>3173</v>
      </c>
      <c r="B554" s="218" t="s">
        <v>3174</v>
      </c>
      <c r="C554" s="218" t="s">
        <v>3175</v>
      </c>
      <c r="D554" s="218" t="s">
        <v>3176</v>
      </c>
      <c r="E554" s="218" t="s">
        <v>3177</v>
      </c>
      <c r="F554" s="218" t="s">
        <v>3178</v>
      </c>
      <c r="G554" s="218" t="s">
        <v>3179</v>
      </c>
    </row>
    <row r="555" spans="1:7" ht="225" x14ac:dyDescent="0.25">
      <c r="A555" s="220" t="s">
        <v>3180</v>
      </c>
      <c r="B555" s="220" t="s">
        <v>3181</v>
      </c>
      <c r="C555" s="220" t="s">
        <v>3182</v>
      </c>
      <c r="D555" s="220" t="s">
        <v>3183</v>
      </c>
      <c r="E555" s="220" t="s">
        <v>3184</v>
      </c>
      <c r="F555" s="220" t="s">
        <v>3185</v>
      </c>
      <c r="G555" s="220" t="s">
        <v>3186</v>
      </c>
    </row>
    <row r="556" spans="1:7" ht="75" x14ac:dyDescent="0.25">
      <c r="A556" s="220" t="s">
        <v>3187</v>
      </c>
      <c r="B556" s="220" t="s">
        <v>3188</v>
      </c>
      <c r="C556" s="220" t="s">
        <v>3189</v>
      </c>
      <c r="D556" s="220" t="s">
        <v>3190</v>
      </c>
      <c r="E556" s="220" t="s">
        <v>3191</v>
      </c>
      <c r="F556" s="220" t="s">
        <v>3192</v>
      </c>
      <c r="G556" s="220" t="s">
        <v>3193</v>
      </c>
    </row>
    <row r="557" spans="1:7" ht="90" x14ac:dyDescent="0.25">
      <c r="A557" s="220" t="s">
        <v>5433</v>
      </c>
      <c r="B557" s="220" t="s">
        <v>5434</v>
      </c>
      <c r="C557" s="220" t="s">
        <v>5435</v>
      </c>
      <c r="D557" s="220" t="s">
        <v>5436</v>
      </c>
      <c r="E557" s="220" t="s">
        <v>5437</v>
      </c>
      <c r="F557" s="220" t="s">
        <v>5438</v>
      </c>
      <c r="G557" s="220" t="s">
        <v>5439</v>
      </c>
    </row>
    <row r="558" spans="1:7" ht="255" x14ac:dyDescent="0.25">
      <c r="A558" s="220" t="s">
        <v>3194</v>
      </c>
      <c r="B558" s="220" t="s">
        <v>3195</v>
      </c>
      <c r="C558" s="220" t="s">
        <v>3196</v>
      </c>
      <c r="D558" s="220" t="s">
        <v>3197</v>
      </c>
      <c r="E558" s="220" t="s">
        <v>3198</v>
      </c>
      <c r="F558" s="220" t="s">
        <v>3199</v>
      </c>
      <c r="G558" s="220" t="s">
        <v>3200</v>
      </c>
    </row>
    <row r="559" spans="1:7" ht="30" x14ac:dyDescent="0.25">
      <c r="A559" s="220" t="s">
        <v>3201</v>
      </c>
      <c r="B559" s="220" t="s">
        <v>3202</v>
      </c>
      <c r="C559" s="220" t="s">
        <v>3203</v>
      </c>
      <c r="D559" s="220" t="s">
        <v>3204</v>
      </c>
      <c r="E559" s="220" t="s">
        <v>3205</v>
      </c>
      <c r="F559" s="220" t="s">
        <v>3206</v>
      </c>
      <c r="G559" s="220" t="s">
        <v>3207</v>
      </c>
    </row>
    <row r="560" spans="1:7" ht="30" x14ac:dyDescent="0.25">
      <c r="A560" s="220" t="s">
        <v>3208</v>
      </c>
      <c r="B560" s="220" t="s">
        <v>3209</v>
      </c>
      <c r="C560" s="220" t="s">
        <v>3210</v>
      </c>
      <c r="D560" s="220" t="s">
        <v>3211</v>
      </c>
      <c r="E560" s="220" t="s">
        <v>3212</v>
      </c>
      <c r="F560" s="220" t="s">
        <v>3213</v>
      </c>
      <c r="G560" s="220" t="s">
        <v>3214</v>
      </c>
    </row>
    <row r="561" spans="1:8" ht="30" x14ac:dyDescent="0.25">
      <c r="A561" s="220" t="s">
        <v>3215</v>
      </c>
      <c r="B561" s="220" t="s">
        <v>3216</v>
      </c>
      <c r="C561" s="220" t="s">
        <v>3217</v>
      </c>
      <c r="D561" s="220" t="s">
        <v>3218</v>
      </c>
      <c r="E561" s="220" t="s">
        <v>3219</v>
      </c>
      <c r="F561" s="220" t="s">
        <v>3220</v>
      </c>
      <c r="G561" s="220" t="s">
        <v>3221</v>
      </c>
    </row>
    <row r="562" spans="1:8" ht="45" x14ac:dyDescent="0.25">
      <c r="A562" s="220" t="s">
        <v>3222</v>
      </c>
      <c r="B562" s="220" t="s">
        <v>3223</v>
      </c>
      <c r="C562" s="220" t="s">
        <v>3224</v>
      </c>
      <c r="D562" s="220" t="s">
        <v>3225</v>
      </c>
      <c r="E562" s="220" t="s">
        <v>3226</v>
      </c>
      <c r="F562" s="220" t="s">
        <v>3227</v>
      </c>
      <c r="G562" s="220" t="s">
        <v>3228</v>
      </c>
    </row>
    <row r="563" spans="1:8" ht="409.5" x14ac:dyDescent="0.25">
      <c r="A563" s="231" t="s">
        <v>3229</v>
      </c>
      <c r="B563" s="218" t="s">
        <v>3230</v>
      </c>
      <c r="C563" s="218" t="s">
        <v>3231</v>
      </c>
      <c r="D563" s="218" t="s">
        <v>3232</v>
      </c>
      <c r="E563" s="218" t="s">
        <v>3233</v>
      </c>
      <c r="F563" s="218" t="s">
        <v>3234</v>
      </c>
      <c r="G563" s="218" t="s">
        <v>3235</v>
      </c>
      <c r="H563" s="246"/>
    </row>
    <row r="564" spans="1:8" ht="120" x14ac:dyDescent="0.25">
      <c r="A564" s="245" t="s">
        <v>3236</v>
      </c>
      <c r="B564" s="218" t="s">
        <v>3237</v>
      </c>
      <c r="C564" s="232" t="s">
        <v>3238</v>
      </c>
      <c r="D564" s="232" t="s">
        <v>3239</v>
      </c>
      <c r="E564" s="235" t="s">
        <v>3240</v>
      </c>
      <c r="F564" s="232" t="s">
        <v>3241</v>
      </c>
      <c r="G564" s="217" t="s">
        <v>3242</v>
      </c>
      <c r="H564" s="246"/>
    </row>
    <row r="565" spans="1:8" ht="371.85" customHeight="1" x14ac:dyDescent="0.25">
      <c r="A565" s="245" t="s">
        <v>3243</v>
      </c>
      <c r="B565" s="218" t="s">
        <v>3244</v>
      </c>
      <c r="C565" s="232" t="s">
        <v>3245</v>
      </c>
      <c r="D565" s="232" t="s">
        <v>3246</v>
      </c>
      <c r="E565" s="236" t="s">
        <v>3247</v>
      </c>
      <c r="F565" s="232" t="s">
        <v>3248</v>
      </c>
      <c r="G565" s="217" t="s">
        <v>3249</v>
      </c>
    </row>
    <row r="566" spans="1:8" ht="285" x14ac:dyDescent="0.25">
      <c r="A566" s="220" t="s">
        <v>5332</v>
      </c>
      <c r="B566" s="220" t="s">
        <v>5333</v>
      </c>
      <c r="C566" s="220" t="s">
        <v>5334</v>
      </c>
      <c r="D566" s="220" t="s">
        <v>5335</v>
      </c>
      <c r="E566" s="220" t="s">
        <v>5336</v>
      </c>
      <c r="F566" s="220" t="s">
        <v>5337</v>
      </c>
      <c r="G566" s="220" t="s">
        <v>5338</v>
      </c>
    </row>
    <row r="567" spans="1:8" ht="100.35" customHeight="1" x14ac:dyDescent="0.25">
      <c r="A567" s="245" t="s">
        <v>3250</v>
      </c>
      <c r="B567" s="218" t="s">
        <v>3251</v>
      </c>
      <c r="C567" s="218" t="s">
        <v>3252</v>
      </c>
      <c r="D567" s="218" t="s">
        <v>3253</v>
      </c>
      <c r="E567" s="218" t="s">
        <v>3254</v>
      </c>
      <c r="F567" s="218" t="s">
        <v>3255</v>
      </c>
      <c r="G567" s="218" t="s">
        <v>3256</v>
      </c>
    </row>
    <row r="568" spans="1:8" ht="120" x14ac:dyDescent="0.25">
      <c r="A568" s="245" t="s">
        <v>3257</v>
      </c>
      <c r="B568" s="218" t="s">
        <v>3258</v>
      </c>
      <c r="C568" s="232" t="s">
        <v>3259</v>
      </c>
      <c r="D568" s="232" t="s">
        <v>3260</v>
      </c>
      <c r="E568" s="235" t="s">
        <v>3261</v>
      </c>
      <c r="F568" s="232" t="s">
        <v>3262</v>
      </c>
      <c r="G568" s="217" t="s">
        <v>3263</v>
      </c>
    </row>
    <row r="569" spans="1:8" ht="100.35" customHeight="1" x14ac:dyDescent="0.25">
      <c r="A569" s="245" t="s">
        <v>3264</v>
      </c>
      <c r="B569" s="217" t="s">
        <v>3265</v>
      </c>
      <c r="C569" s="232" t="s">
        <v>3266</v>
      </c>
      <c r="D569" s="232" t="s">
        <v>3267</v>
      </c>
      <c r="E569" s="235" t="s">
        <v>3268</v>
      </c>
      <c r="F569" s="232" t="s">
        <v>3269</v>
      </c>
      <c r="G569" s="232" t="s">
        <v>3270</v>
      </c>
    </row>
    <row r="570" spans="1:8" ht="100.35" customHeight="1" x14ac:dyDescent="0.25">
      <c r="A570" s="245" t="s">
        <v>5426</v>
      </c>
      <c r="B570" s="217" t="s">
        <v>5427</v>
      </c>
      <c r="C570" s="232" t="s">
        <v>5428</v>
      </c>
      <c r="D570" s="232" t="s">
        <v>5429</v>
      </c>
      <c r="E570" s="235" t="s">
        <v>5430</v>
      </c>
      <c r="F570" s="232" t="s">
        <v>5431</v>
      </c>
      <c r="G570" s="232" t="s">
        <v>5432</v>
      </c>
    </row>
    <row r="571" spans="1:8" ht="45" x14ac:dyDescent="0.25">
      <c r="A571" s="220" t="s">
        <v>3271</v>
      </c>
      <c r="B571" s="220" t="s">
        <v>3272</v>
      </c>
      <c r="C571" s="220" t="s">
        <v>3273</v>
      </c>
      <c r="D571" s="220" t="s">
        <v>3274</v>
      </c>
      <c r="E571" s="220" t="s">
        <v>3275</v>
      </c>
      <c r="F571" s="220" t="s">
        <v>3276</v>
      </c>
      <c r="G571" s="220" t="s">
        <v>3277</v>
      </c>
    </row>
    <row r="572" spans="1:8" ht="311.10000000000002" customHeight="1" x14ac:dyDescent="0.25">
      <c r="A572" s="231" t="s">
        <v>3278</v>
      </c>
      <c r="B572" s="217" t="s">
        <v>3279</v>
      </c>
      <c r="C572" s="232" t="s">
        <v>3280</v>
      </c>
      <c r="D572" s="232" t="s">
        <v>3281</v>
      </c>
      <c r="E572" s="235" t="s">
        <v>3282</v>
      </c>
      <c r="F572" s="232" t="s">
        <v>3283</v>
      </c>
      <c r="G572" s="232" t="s">
        <v>3284</v>
      </c>
    </row>
    <row r="573" spans="1:8" ht="90" x14ac:dyDescent="0.25">
      <c r="A573" s="220" t="s">
        <v>3285</v>
      </c>
      <c r="B573" s="220" t="s">
        <v>3286</v>
      </c>
      <c r="C573" s="220" t="s">
        <v>3287</v>
      </c>
      <c r="D573" s="220" t="s">
        <v>3288</v>
      </c>
      <c r="E573" s="220" t="s">
        <v>3289</v>
      </c>
      <c r="F573" s="220" t="s">
        <v>3290</v>
      </c>
      <c r="G573" s="220" t="s">
        <v>3291</v>
      </c>
    </row>
    <row r="574" spans="1:8" ht="150" x14ac:dyDescent="0.25">
      <c r="A574" s="220" t="s">
        <v>3292</v>
      </c>
      <c r="B574" s="220" t="s">
        <v>3293</v>
      </c>
      <c r="C574" s="220" t="s">
        <v>3294</v>
      </c>
      <c r="D574" s="220" t="s">
        <v>3295</v>
      </c>
      <c r="E574" s="220" t="s">
        <v>3296</v>
      </c>
      <c r="F574" s="220" t="s">
        <v>3297</v>
      </c>
      <c r="G574" s="220" t="s">
        <v>3298</v>
      </c>
    </row>
    <row r="575" spans="1:8" ht="135" x14ac:dyDescent="0.25">
      <c r="A575" s="220" t="s">
        <v>3299</v>
      </c>
      <c r="B575" s="220" t="s">
        <v>3300</v>
      </c>
      <c r="C575" s="220" t="s">
        <v>3301</v>
      </c>
      <c r="D575" s="220" t="s">
        <v>3302</v>
      </c>
      <c r="E575" s="220" t="s">
        <v>3303</v>
      </c>
      <c r="F575" s="220" t="s">
        <v>3304</v>
      </c>
      <c r="G575" s="220" t="s">
        <v>3305</v>
      </c>
    </row>
    <row r="576" spans="1:8" ht="15" customHeight="1" x14ac:dyDescent="0.25">
      <c r="A576" s="220" t="s">
        <v>3306</v>
      </c>
      <c r="B576" s="220" t="s">
        <v>3307</v>
      </c>
      <c r="C576" s="220" t="s">
        <v>3308</v>
      </c>
      <c r="D576" s="220" t="s">
        <v>3309</v>
      </c>
      <c r="E576" s="220" t="s">
        <v>3310</v>
      </c>
      <c r="F576" s="220" t="s">
        <v>3311</v>
      </c>
      <c r="G576" s="220" t="s">
        <v>3312</v>
      </c>
    </row>
    <row r="577" spans="1:7" ht="15" customHeight="1" x14ac:dyDescent="0.25">
      <c r="A577" s="220" t="s">
        <v>5367</v>
      </c>
      <c r="B577" s="220" t="s">
        <v>5368</v>
      </c>
      <c r="C577" s="220" t="s">
        <v>5369</v>
      </c>
      <c r="D577" s="220" t="s">
        <v>5370</v>
      </c>
      <c r="E577" s="220" t="s">
        <v>5371</v>
      </c>
      <c r="F577" s="220" t="s">
        <v>5372</v>
      </c>
      <c r="G577" s="220" t="s">
        <v>5373</v>
      </c>
    </row>
    <row r="578" spans="1:7" ht="100.35" customHeight="1" x14ac:dyDescent="0.25">
      <c r="A578" s="231" t="s">
        <v>3313</v>
      </c>
      <c r="B578" s="217" t="s">
        <v>3314</v>
      </c>
      <c r="C578" s="232" t="s">
        <v>3315</v>
      </c>
      <c r="D578" s="232" t="s">
        <v>3316</v>
      </c>
      <c r="E578" s="235" t="s">
        <v>3317</v>
      </c>
      <c r="F578" s="232" t="s">
        <v>3318</v>
      </c>
      <c r="G578" s="232" t="s">
        <v>3319</v>
      </c>
    </row>
    <row r="579" spans="1:7" ht="150" x14ac:dyDescent="0.25">
      <c r="A579" s="231" t="s">
        <v>3320</v>
      </c>
      <c r="B579" s="232" t="s">
        <v>3321</v>
      </c>
      <c r="C579" s="232" t="s">
        <v>3322</v>
      </c>
      <c r="D579" s="232" t="s">
        <v>3323</v>
      </c>
      <c r="E579" s="235" t="s">
        <v>3324</v>
      </c>
      <c r="F579" s="232" t="s">
        <v>3325</v>
      </c>
      <c r="G579" s="217" t="s">
        <v>3326</v>
      </c>
    </row>
    <row r="580" spans="1:7" ht="45" x14ac:dyDescent="0.25">
      <c r="A580" s="231" t="s">
        <v>3327</v>
      </c>
      <c r="B580" s="218" t="s">
        <v>3328</v>
      </c>
      <c r="C580" s="218" t="s">
        <v>3329</v>
      </c>
      <c r="D580" s="218" t="s">
        <v>3330</v>
      </c>
      <c r="E580" s="218" t="s">
        <v>3331</v>
      </c>
      <c r="F580" s="218" t="s">
        <v>3332</v>
      </c>
      <c r="G580" s="218" t="s">
        <v>3333</v>
      </c>
    </row>
    <row r="581" spans="1:7" ht="75" x14ac:dyDescent="0.25">
      <c r="A581" s="220" t="s">
        <v>3334</v>
      </c>
      <c r="B581" s="220" t="s">
        <v>3335</v>
      </c>
      <c r="C581" s="220" t="s">
        <v>3336</v>
      </c>
      <c r="D581" s="220" t="s">
        <v>3337</v>
      </c>
      <c r="E581" s="220" t="s">
        <v>3338</v>
      </c>
      <c r="F581" s="220" t="s">
        <v>3339</v>
      </c>
      <c r="G581" s="220" t="s">
        <v>3340</v>
      </c>
    </row>
    <row r="582" spans="1:7" ht="45" x14ac:dyDescent="0.25">
      <c r="A582" s="231" t="s">
        <v>3341</v>
      </c>
      <c r="B582" s="218" t="s">
        <v>3342</v>
      </c>
      <c r="C582" s="218" t="s">
        <v>3343</v>
      </c>
      <c r="D582" s="218" t="s">
        <v>3344</v>
      </c>
      <c r="E582" s="218" t="s">
        <v>3345</v>
      </c>
      <c r="F582" s="218" t="s">
        <v>3346</v>
      </c>
      <c r="G582" s="218" t="s">
        <v>3347</v>
      </c>
    </row>
    <row r="583" spans="1:7" ht="165" x14ac:dyDescent="0.25">
      <c r="A583" s="220" t="s">
        <v>3348</v>
      </c>
      <c r="B583" s="220" t="s">
        <v>3349</v>
      </c>
      <c r="C583" s="220" t="s">
        <v>3350</v>
      </c>
      <c r="D583" s="220" t="s">
        <v>3351</v>
      </c>
      <c r="E583" s="220" t="s">
        <v>3352</v>
      </c>
      <c r="F583" s="220" t="s">
        <v>3353</v>
      </c>
      <c r="G583" s="220" t="s">
        <v>3354</v>
      </c>
    </row>
    <row r="584" spans="1:7" ht="100.35" customHeight="1" x14ac:dyDescent="0.25">
      <c r="A584" s="245" t="s">
        <v>3355</v>
      </c>
      <c r="B584" s="218" t="s">
        <v>3251</v>
      </c>
      <c r="C584" s="218" t="s">
        <v>3356</v>
      </c>
      <c r="D584" s="218" t="s">
        <v>3357</v>
      </c>
      <c r="E584" s="218" t="s">
        <v>3358</v>
      </c>
      <c r="F584" s="218" t="s">
        <v>3359</v>
      </c>
      <c r="G584" s="218" t="s">
        <v>3360</v>
      </c>
    </row>
    <row r="585" spans="1:7" ht="60" x14ac:dyDescent="0.25">
      <c r="A585" s="231" t="s">
        <v>3361</v>
      </c>
      <c r="B585" s="218" t="s">
        <v>3362</v>
      </c>
      <c r="C585" s="232" t="s">
        <v>3363</v>
      </c>
      <c r="D585" s="232" t="s">
        <v>3364</v>
      </c>
      <c r="E585" s="235" t="s">
        <v>3365</v>
      </c>
      <c r="F585" s="232" t="s">
        <v>3366</v>
      </c>
      <c r="G585" s="232" t="s">
        <v>3367</v>
      </c>
    </row>
    <row r="586" spans="1:7" ht="150" x14ac:dyDescent="0.25">
      <c r="A586" s="231" t="s">
        <v>3368</v>
      </c>
      <c r="B586" s="217" t="s">
        <v>3369</v>
      </c>
      <c r="C586" s="232" t="s">
        <v>3370</v>
      </c>
      <c r="D586" s="232" t="s">
        <v>3371</v>
      </c>
      <c r="E586" s="235" t="s">
        <v>3372</v>
      </c>
      <c r="F586" s="232" t="s">
        <v>3373</v>
      </c>
      <c r="G586" s="217" t="s">
        <v>3374</v>
      </c>
    </row>
    <row r="587" spans="1:7" ht="100.35" customHeight="1" x14ac:dyDescent="0.25">
      <c r="A587" s="231" t="s">
        <v>3375</v>
      </c>
      <c r="B587" s="232" t="s">
        <v>3376</v>
      </c>
      <c r="C587" s="232" t="s">
        <v>3377</v>
      </c>
      <c r="D587" s="232" t="s">
        <v>3378</v>
      </c>
      <c r="E587" s="235" t="s">
        <v>3379</v>
      </c>
      <c r="F587" s="232" t="s">
        <v>3380</v>
      </c>
      <c r="G587" s="232" t="s">
        <v>3381</v>
      </c>
    </row>
    <row r="588" spans="1:7" ht="90" x14ac:dyDescent="0.25">
      <c r="A588" s="222" t="s">
        <v>3382</v>
      </c>
      <c r="B588" s="222" t="s">
        <v>3383</v>
      </c>
      <c r="C588" s="222" t="s">
        <v>3384</v>
      </c>
      <c r="D588" s="222" t="s">
        <v>3385</v>
      </c>
      <c r="E588" s="222" t="s">
        <v>3386</v>
      </c>
      <c r="F588" s="222" t="s">
        <v>3387</v>
      </c>
      <c r="G588" s="222" t="s">
        <v>3388</v>
      </c>
    </row>
    <row r="589" spans="1:7" ht="75" x14ac:dyDescent="0.25">
      <c r="A589" s="220" t="s">
        <v>3389</v>
      </c>
      <c r="B589" s="220" t="s">
        <v>3390</v>
      </c>
      <c r="C589" s="220" t="s">
        <v>3391</v>
      </c>
      <c r="D589" s="220" t="s">
        <v>3392</v>
      </c>
      <c r="E589" s="220" t="s">
        <v>3393</v>
      </c>
      <c r="F589" s="220" t="s">
        <v>3394</v>
      </c>
      <c r="G589" s="220" t="s">
        <v>3395</v>
      </c>
    </row>
    <row r="590" spans="1:7" ht="165" x14ac:dyDescent="0.25">
      <c r="A590" s="222" t="s">
        <v>3396</v>
      </c>
      <c r="B590" s="222" t="s">
        <v>3397</v>
      </c>
      <c r="C590" s="222" t="s">
        <v>3398</v>
      </c>
      <c r="D590" s="222" t="s">
        <v>3399</v>
      </c>
      <c r="E590" s="222" t="s">
        <v>3400</v>
      </c>
      <c r="F590" s="222" t="s">
        <v>3401</v>
      </c>
      <c r="G590" s="222" t="s">
        <v>3402</v>
      </c>
    </row>
    <row r="591" spans="1:7" ht="150" x14ac:dyDescent="0.25">
      <c r="A591" s="231" t="s">
        <v>3403</v>
      </c>
      <c r="B591" s="232" t="s">
        <v>3404</v>
      </c>
      <c r="C591" s="232" t="s">
        <v>3405</v>
      </c>
      <c r="D591" s="232" t="s">
        <v>3406</v>
      </c>
      <c r="E591" s="235" t="s">
        <v>3407</v>
      </c>
      <c r="F591" s="232" t="s">
        <v>3408</v>
      </c>
      <c r="G591" s="217" t="s">
        <v>3409</v>
      </c>
    </row>
    <row r="592" spans="1:7" ht="104.25" customHeight="1" x14ac:dyDescent="0.25">
      <c r="A592" s="231" t="s">
        <v>5441</v>
      </c>
      <c r="B592" s="232" t="s">
        <v>5442</v>
      </c>
      <c r="C592" s="232" t="s">
        <v>5443</v>
      </c>
      <c r="D592" s="232" t="s">
        <v>5444</v>
      </c>
      <c r="E592" s="235" t="s">
        <v>5445</v>
      </c>
      <c r="F592" s="232" t="s">
        <v>5446</v>
      </c>
      <c r="G592" s="217" t="s">
        <v>5447</v>
      </c>
    </row>
    <row r="593" spans="1:7" ht="135" x14ac:dyDescent="0.25">
      <c r="A593" s="231" t="s">
        <v>3410</v>
      </c>
      <c r="B593" s="217" t="s">
        <v>3411</v>
      </c>
      <c r="C593" s="232" t="s">
        <v>3412</v>
      </c>
      <c r="D593" s="232" t="s">
        <v>3413</v>
      </c>
      <c r="E593" s="235" t="s">
        <v>3414</v>
      </c>
      <c r="F593" s="232" t="s">
        <v>3415</v>
      </c>
      <c r="G593" s="217" t="s">
        <v>3416</v>
      </c>
    </row>
    <row r="594" spans="1:7" ht="120" x14ac:dyDescent="0.25">
      <c r="A594" s="220" t="s">
        <v>3417</v>
      </c>
      <c r="B594" s="220" t="s">
        <v>3418</v>
      </c>
      <c r="C594" s="220" t="s">
        <v>3419</v>
      </c>
      <c r="D594" s="220" t="s">
        <v>3420</v>
      </c>
      <c r="E594" s="220" t="s">
        <v>3421</v>
      </c>
      <c r="F594" s="220" t="s">
        <v>3422</v>
      </c>
      <c r="G594" s="220" t="s">
        <v>3423</v>
      </c>
    </row>
    <row r="595" spans="1:7" ht="60" x14ac:dyDescent="0.25">
      <c r="A595" s="220" t="s">
        <v>3424</v>
      </c>
      <c r="B595" s="220" t="s">
        <v>3425</v>
      </c>
      <c r="C595" s="220" t="s">
        <v>3426</v>
      </c>
      <c r="D595" s="220" t="s">
        <v>3427</v>
      </c>
      <c r="E595" s="220" t="s">
        <v>3428</v>
      </c>
      <c r="F595" s="220" t="s">
        <v>3429</v>
      </c>
      <c r="G595" s="220" t="s">
        <v>3430</v>
      </c>
    </row>
    <row r="596" spans="1:7" ht="45" x14ac:dyDescent="0.25">
      <c r="A596" s="231" t="s">
        <v>3431</v>
      </c>
      <c r="B596" s="232" t="s">
        <v>3432</v>
      </c>
      <c r="C596" s="232" t="s">
        <v>3433</v>
      </c>
      <c r="D596" s="232" t="s">
        <v>3434</v>
      </c>
      <c r="E596" s="247" t="s">
        <v>3435</v>
      </c>
      <c r="F596" s="232" t="s">
        <v>3436</v>
      </c>
      <c r="G596" s="217" t="s">
        <v>3437</v>
      </c>
    </row>
    <row r="597" spans="1:7" ht="90" x14ac:dyDescent="0.25">
      <c r="A597" s="231" t="s">
        <v>3438</v>
      </c>
      <c r="B597" s="217" t="s">
        <v>3439</v>
      </c>
      <c r="C597" s="232" t="s">
        <v>3440</v>
      </c>
      <c r="D597" s="232" t="s">
        <v>3441</v>
      </c>
      <c r="E597" s="235" t="s">
        <v>3442</v>
      </c>
      <c r="F597" s="232" t="s">
        <v>3443</v>
      </c>
      <c r="G597" s="217" t="s">
        <v>3444</v>
      </c>
    </row>
    <row r="598" spans="1:7" ht="105" x14ac:dyDescent="0.25">
      <c r="A598" s="231" t="s">
        <v>3445</v>
      </c>
      <c r="B598" s="218" t="s">
        <v>3446</v>
      </c>
      <c r="C598" s="218" t="s">
        <v>3447</v>
      </c>
      <c r="D598" s="218" t="s">
        <v>3448</v>
      </c>
      <c r="E598" s="218" t="s">
        <v>3449</v>
      </c>
      <c r="F598" s="218" t="s">
        <v>3450</v>
      </c>
      <c r="G598" s="218" t="s">
        <v>3451</v>
      </c>
    </row>
    <row r="599" spans="1:7" ht="90" x14ac:dyDescent="0.25">
      <c r="A599" s="220" t="s">
        <v>3452</v>
      </c>
      <c r="B599" s="220" t="s">
        <v>3453</v>
      </c>
      <c r="C599" s="220" t="s">
        <v>3454</v>
      </c>
      <c r="D599" s="220" t="s">
        <v>3455</v>
      </c>
      <c r="E599" s="220" t="s">
        <v>3456</v>
      </c>
      <c r="F599" s="220" t="s">
        <v>3457</v>
      </c>
      <c r="G599" s="220" t="s">
        <v>3458</v>
      </c>
    </row>
    <row r="600" spans="1:7" ht="15" customHeight="1" x14ac:dyDescent="0.25">
      <c r="A600" s="220" t="s">
        <v>5347</v>
      </c>
      <c r="B600" s="220" t="s">
        <v>5348</v>
      </c>
      <c r="C600" s="220" t="s">
        <v>5349</v>
      </c>
      <c r="D600" s="280" t="s">
        <v>5350</v>
      </c>
      <c r="E600" s="220" t="s">
        <v>5351</v>
      </c>
      <c r="F600" s="220" t="s">
        <v>5352</v>
      </c>
      <c r="G600" s="220" t="s">
        <v>5353</v>
      </c>
    </row>
    <row r="601" spans="1:7" ht="120" x14ac:dyDescent="0.25">
      <c r="A601" s="222" t="s">
        <v>5339</v>
      </c>
      <c r="B601" s="222" t="s">
        <v>5340</v>
      </c>
      <c r="C601" s="222" t="s">
        <v>5341</v>
      </c>
      <c r="D601" s="276" t="s">
        <v>5342</v>
      </c>
      <c r="E601" s="222" t="s">
        <v>5343</v>
      </c>
      <c r="F601" s="222" t="s">
        <v>5344</v>
      </c>
      <c r="G601" s="222" t="s">
        <v>5345</v>
      </c>
    </row>
    <row r="602" spans="1:7" ht="90" x14ac:dyDescent="0.25">
      <c r="A602" s="231" t="s">
        <v>3459</v>
      </c>
      <c r="B602" s="218" t="s">
        <v>3460</v>
      </c>
      <c r="C602" s="218" t="s">
        <v>3461</v>
      </c>
      <c r="D602" s="218" t="s">
        <v>3462</v>
      </c>
      <c r="E602" s="218" t="s">
        <v>3463</v>
      </c>
      <c r="F602" s="218" t="s">
        <v>3464</v>
      </c>
      <c r="G602" s="218" t="s">
        <v>3465</v>
      </c>
    </row>
    <row r="603" spans="1:7" ht="75" x14ac:dyDescent="0.25">
      <c r="A603" s="220" t="s">
        <v>3466</v>
      </c>
      <c r="B603" s="220" t="s">
        <v>3467</v>
      </c>
      <c r="C603" s="220" t="s">
        <v>3468</v>
      </c>
      <c r="D603" s="220" t="s">
        <v>3469</v>
      </c>
      <c r="E603" s="220" t="s">
        <v>3470</v>
      </c>
      <c r="F603" s="220" t="s">
        <v>3471</v>
      </c>
      <c r="G603" s="220" t="s">
        <v>3472</v>
      </c>
    </row>
    <row r="604" spans="1:7" ht="60" x14ac:dyDescent="0.25">
      <c r="A604" s="220" t="s">
        <v>3473</v>
      </c>
      <c r="B604" s="220" t="s">
        <v>3474</v>
      </c>
      <c r="C604" s="220" t="s">
        <v>3475</v>
      </c>
      <c r="D604" s="220" t="s">
        <v>3476</v>
      </c>
      <c r="E604" s="220" t="s">
        <v>3477</v>
      </c>
      <c r="F604" s="220" t="s">
        <v>3478</v>
      </c>
      <c r="G604" s="220" t="s">
        <v>3479</v>
      </c>
    </row>
    <row r="605" spans="1:7" ht="105" x14ac:dyDescent="0.25">
      <c r="A605" s="220" t="s">
        <v>3480</v>
      </c>
      <c r="B605" s="220" t="s">
        <v>3481</v>
      </c>
      <c r="C605" s="220" t="s">
        <v>3482</v>
      </c>
      <c r="D605" s="220" t="s">
        <v>3483</v>
      </c>
      <c r="E605" s="220" t="s">
        <v>3484</v>
      </c>
      <c r="F605" s="220" t="s">
        <v>3485</v>
      </c>
      <c r="G605" s="220" t="s">
        <v>3486</v>
      </c>
    </row>
    <row r="606" spans="1:7" ht="45" x14ac:dyDescent="0.25">
      <c r="A606" s="220" t="s">
        <v>3487</v>
      </c>
      <c r="B606" s="220" t="s">
        <v>3488</v>
      </c>
      <c r="C606" s="220" t="s">
        <v>3489</v>
      </c>
      <c r="D606" s="220" t="s">
        <v>3490</v>
      </c>
      <c r="E606" s="220" t="s">
        <v>3491</v>
      </c>
      <c r="F606" s="220" t="s">
        <v>3492</v>
      </c>
      <c r="G606" s="220" t="s">
        <v>3493</v>
      </c>
    </row>
    <row r="607" spans="1:7" ht="60" x14ac:dyDescent="0.25">
      <c r="A607" s="231" t="s">
        <v>3494</v>
      </c>
      <c r="B607" s="218" t="s">
        <v>3495</v>
      </c>
      <c r="C607" s="218" t="s">
        <v>3496</v>
      </c>
      <c r="D607" s="218" t="s">
        <v>3497</v>
      </c>
      <c r="E607" s="218" t="s">
        <v>3498</v>
      </c>
      <c r="F607" s="218" t="s">
        <v>3499</v>
      </c>
      <c r="G607" s="218" t="s">
        <v>3500</v>
      </c>
    </row>
    <row r="608" spans="1:7" ht="135" x14ac:dyDescent="0.25">
      <c r="A608" s="222" t="s">
        <v>3501</v>
      </c>
      <c r="B608" s="222" t="s">
        <v>3502</v>
      </c>
      <c r="C608" s="222" t="s">
        <v>3503</v>
      </c>
      <c r="D608" s="222" t="s">
        <v>3504</v>
      </c>
      <c r="E608" s="222" t="s">
        <v>3505</v>
      </c>
      <c r="F608" s="222" t="s">
        <v>3506</v>
      </c>
      <c r="G608" s="222" t="s">
        <v>3507</v>
      </c>
    </row>
    <row r="609" spans="1:7" ht="60" x14ac:dyDescent="0.25">
      <c r="A609" s="220" t="s">
        <v>3508</v>
      </c>
      <c r="B609" s="220" t="s">
        <v>3509</v>
      </c>
      <c r="C609" s="220" t="s">
        <v>3510</v>
      </c>
      <c r="D609" s="220" t="s">
        <v>3511</v>
      </c>
      <c r="E609" s="220" t="s">
        <v>3512</v>
      </c>
      <c r="F609" s="220" t="s">
        <v>3513</v>
      </c>
      <c r="G609" s="220" t="s">
        <v>3514</v>
      </c>
    </row>
    <row r="610" spans="1:7" ht="90" x14ac:dyDescent="0.25">
      <c r="A610" s="220" t="s">
        <v>3515</v>
      </c>
      <c r="B610" s="220" t="s">
        <v>3516</v>
      </c>
      <c r="C610" s="220" t="s">
        <v>3517</v>
      </c>
      <c r="D610" s="220" t="s">
        <v>3518</v>
      </c>
      <c r="E610" s="220" t="s">
        <v>3519</v>
      </c>
      <c r="F610" s="220" t="s">
        <v>3520</v>
      </c>
      <c r="G610" s="220" t="s">
        <v>3521</v>
      </c>
    </row>
    <row r="611" spans="1:7" ht="255" x14ac:dyDescent="0.25">
      <c r="A611" s="220" t="s">
        <v>3522</v>
      </c>
      <c r="B611" s="220" t="s">
        <v>3523</v>
      </c>
      <c r="C611" s="220" t="s">
        <v>3524</v>
      </c>
      <c r="D611" s="220" t="s">
        <v>3525</v>
      </c>
      <c r="E611" s="220" t="s">
        <v>3526</v>
      </c>
      <c r="F611" s="220" t="s">
        <v>3527</v>
      </c>
      <c r="G611" s="220" t="s">
        <v>3528</v>
      </c>
    </row>
    <row r="612" spans="1:7" ht="135" x14ac:dyDescent="0.25">
      <c r="A612" s="220" t="s">
        <v>3529</v>
      </c>
      <c r="B612" s="220" t="s">
        <v>3530</v>
      </c>
      <c r="C612" s="220" t="s">
        <v>3531</v>
      </c>
      <c r="D612" s="220" t="s">
        <v>3532</v>
      </c>
      <c r="E612" s="220" t="s">
        <v>3533</v>
      </c>
      <c r="F612" s="220" t="s">
        <v>3534</v>
      </c>
      <c r="G612" s="220" t="s">
        <v>3535</v>
      </c>
    </row>
    <row r="613" spans="1:7" ht="60" x14ac:dyDescent="0.25">
      <c r="A613" s="222" t="s">
        <v>3536</v>
      </c>
      <c r="B613" s="222" t="s">
        <v>3537</v>
      </c>
      <c r="C613" s="222" t="s">
        <v>3538</v>
      </c>
      <c r="D613" s="222" t="s">
        <v>3539</v>
      </c>
      <c r="E613" s="222" t="s">
        <v>3540</v>
      </c>
      <c r="F613" s="222" t="s">
        <v>3541</v>
      </c>
      <c r="G613" s="222" t="s">
        <v>3542</v>
      </c>
    </row>
    <row r="614" spans="1:7" ht="45" x14ac:dyDescent="0.25">
      <c r="A614" s="231" t="s">
        <v>3543</v>
      </c>
      <c r="B614" s="232" t="s">
        <v>3544</v>
      </c>
      <c r="C614" s="232" t="s">
        <v>3545</v>
      </c>
      <c r="D614" s="232" t="s">
        <v>3546</v>
      </c>
      <c r="E614" s="235" t="s">
        <v>3547</v>
      </c>
      <c r="F614" s="232" t="s">
        <v>3548</v>
      </c>
      <c r="G614" s="232" t="s">
        <v>3549</v>
      </c>
    </row>
    <row r="615" spans="1:7" ht="60" x14ac:dyDescent="0.25">
      <c r="A615" s="221" t="s">
        <v>3550</v>
      </c>
      <c r="B615" s="221"/>
      <c r="C615" s="221"/>
      <c r="D615" s="221"/>
      <c r="E615" s="221"/>
      <c r="F615" s="221"/>
      <c r="G615" s="221"/>
    </row>
    <row r="616" spans="1:7" ht="105" x14ac:dyDescent="0.25">
      <c r="A616" s="231" t="s">
        <v>3551</v>
      </c>
      <c r="B616" s="232" t="s">
        <v>3552</v>
      </c>
      <c r="C616" s="232" t="s">
        <v>3553</v>
      </c>
      <c r="D616" s="232" t="s">
        <v>3554</v>
      </c>
      <c r="E616" s="235" t="s">
        <v>3555</v>
      </c>
      <c r="F616" s="232" t="s">
        <v>3556</v>
      </c>
      <c r="G616" s="217" t="s">
        <v>3557</v>
      </c>
    </row>
    <row r="617" spans="1:7" ht="45" x14ac:dyDescent="0.25">
      <c r="A617" s="231" t="s">
        <v>3558</v>
      </c>
      <c r="B617" s="232" t="s">
        <v>3559</v>
      </c>
      <c r="C617" s="232" t="s">
        <v>3560</v>
      </c>
      <c r="D617" s="218" t="s">
        <v>3561</v>
      </c>
      <c r="E617" s="235" t="s">
        <v>3562</v>
      </c>
      <c r="F617" s="232" t="s">
        <v>3563</v>
      </c>
      <c r="G617" s="232" t="s">
        <v>3564</v>
      </c>
    </row>
    <row r="618" spans="1:7" ht="60" x14ac:dyDescent="0.25">
      <c r="A618" s="231" t="s">
        <v>5325</v>
      </c>
      <c r="B618" s="232" t="s">
        <v>5326</v>
      </c>
      <c r="C618" s="279" t="s">
        <v>5327</v>
      </c>
      <c r="D618" s="279" t="s">
        <v>5328</v>
      </c>
      <c r="E618" s="279" t="s">
        <v>5329</v>
      </c>
      <c r="F618" s="279" t="s">
        <v>5330</v>
      </c>
      <c r="G618" s="279" t="s">
        <v>5331</v>
      </c>
    </row>
    <row r="619" spans="1:7" ht="105" x14ac:dyDescent="0.25">
      <c r="A619" s="231" t="s">
        <v>3565</v>
      </c>
      <c r="B619" s="232" t="s">
        <v>3566</v>
      </c>
      <c r="C619" s="232" t="s">
        <v>3567</v>
      </c>
      <c r="D619" s="232" t="s">
        <v>3568</v>
      </c>
      <c r="E619" s="232" t="s">
        <v>3569</v>
      </c>
      <c r="F619" s="232" t="s">
        <v>3570</v>
      </c>
      <c r="G619" s="232" t="s">
        <v>3571</v>
      </c>
    </row>
    <row r="620" spans="1:7" x14ac:dyDescent="0.25">
      <c r="A620" s="393" t="s">
        <v>3572</v>
      </c>
      <c r="B620" s="393"/>
      <c r="C620" s="393"/>
      <c r="D620" s="393"/>
      <c r="E620" s="393"/>
      <c r="F620" s="393"/>
      <c r="G620" s="393"/>
    </row>
    <row r="621" spans="1:7" x14ac:dyDescent="0.25">
      <c r="A621" s="220" t="s">
        <v>993</v>
      </c>
      <c r="B621" s="220" t="s">
        <v>994</v>
      </c>
      <c r="C621" s="220" t="s">
        <v>995</v>
      </c>
      <c r="D621" s="220" t="s">
        <v>996</v>
      </c>
      <c r="E621" s="220" t="s">
        <v>997</v>
      </c>
      <c r="F621" s="220" t="s">
        <v>998</v>
      </c>
      <c r="G621" s="220" t="s">
        <v>999</v>
      </c>
    </row>
    <row r="622" spans="1:7" x14ac:dyDescent="0.25">
      <c r="A622" s="220" t="s">
        <v>1000</v>
      </c>
      <c r="B622" s="220" t="s">
        <v>1001</v>
      </c>
      <c r="C622" s="220" t="s">
        <v>1000</v>
      </c>
      <c r="D622" s="220" t="s">
        <v>1002</v>
      </c>
      <c r="E622" s="220" t="s">
        <v>1003</v>
      </c>
      <c r="F622" s="220" t="s">
        <v>1004</v>
      </c>
      <c r="G622" s="220" t="s">
        <v>1005</v>
      </c>
    </row>
    <row r="623" spans="1:7" x14ac:dyDescent="0.25">
      <c r="A623" s="220" t="s">
        <v>3573</v>
      </c>
      <c r="B623" s="220" t="s">
        <v>3573</v>
      </c>
      <c r="C623" s="220" t="s">
        <v>3573</v>
      </c>
      <c r="D623" s="220" t="s">
        <v>3573</v>
      </c>
      <c r="E623" s="220" t="s">
        <v>3573</v>
      </c>
      <c r="F623" s="220" t="s">
        <v>3573</v>
      </c>
      <c r="G623" s="220" t="s">
        <v>3573</v>
      </c>
    </row>
    <row r="624" spans="1:7" x14ac:dyDescent="0.25">
      <c r="A624" s="220" t="s">
        <v>3574</v>
      </c>
      <c r="B624" s="220" t="s">
        <v>3575</v>
      </c>
      <c r="C624" s="220" t="s">
        <v>3576</v>
      </c>
      <c r="D624" s="220" t="s">
        <v>3577</v>
      </c>
      <c r="E624" s="220" t="s">
        <v>3578</v>
      </c>
      <c r="F624" s="220" t="s">
        <v>3579</v>
      </c>
      <c r="G624" s="220" t="s">
        <v>3580</v>
      </c>
    </row>
    <row r="625" spans="1:7" ht="30" x14ac:dyDescent="0.25">
      <c r="A625" s="231" t="s">
        <v>3581</v>
      </c>
      <c r="B625" s="232" t="s">
        <v>3582</v>
      </c>
      <c r="C625" s="232" t="s">
        <v>3583</v>
      </c>
      <c r="D625" s="232" t="s">
        <v>3584</v>
      </c>
      <c r="E625" s="235" t="s">
        <v>3585</v>
      </c>
      <c r="F625" s="232" t="s">
        <v>3586</v>
      </c>
      <c r="G625" s="232" t="s">
        <v>3587</v>
      </c>
    </row>
    <row r="626" spans="1:7" ht="30" x14ac:dyDescent="0.25">
      <c r="A626" s="231" t="s">
        <v>3588</v>
      </c>
      <c r="B626" s="217" t="s">
        <v>3589</v>
      </c>
      <c r="C626" s="232" t="s">
        <v>3590</v>
      </c>
      <c r="D626" s="232" t="s">
        <v>3591</v>
      </c>
      <c r="E626" s="235" t="s">
        <v>3592</v>
      </c>
      <c r="F626" s="232" t="s">
        <v>3593</v>
      </c>
      <c r="G626" s="232" t="s">
        <v>3594</v>
      </c>
    </row>
    <row r="627" spans="1:7" x14ac:dyDescent="0.25">
      <c r="A627" s="222" t="s">
        <v>1089</v>
      </c>
      <c r="B627" s="222" t="s">
        <v>1090</v>
      </c>
      <c r="C627" s="222" t="s">
        <v>1091</v>
      </c>
      <c r="D627" s="222" t="s">
        <v>1092</v>
      </c>
      <c r="E627" s="222" t="s">
        <v>1093</v>
      </c>
      <c r="F627" s="222" t="s">
        <v>1094</v>
      </c>
      <c r="G627" s="222" t="s">
        <v>1095</v>
      </c>
    </row>
    <row r="628" spans="1:7" x14ac:dyDescent="0.25">
      <c r="A628" s="220" t="s">
        <v>1096</v>
      </c>
      <c r="B628" s="220" t="s">
        <v>1097</v>
      </c>
      <c r="C628" s="220" t="s">
        <v>1098</v>
      </c>
      <c r="D628" s="220" t="s">
        <v>1099</v>
      </c>
      <c r="E628" s="220" t="s">
        <v>1100</v>
      </c>
      <c r="F628" s="220" t="s">
        <v>1101</v>
      </c>
      <c r="G628" s="220" t="s">
        <v>1102</v>
      </c>
    </row>
    <row r="629" spans="1:7" ht="30" x14ac:dyDescent="0.25">
      <c r="A629" s="220" t="s">
        <v>1103</v>
      </c>
      <c r="B629" s="220" t="s">
        <v>1104</v>
      </c>
      <c r="C629" s="220" t="s">
        <v>1105</v>
      </c>
      <c r="D629" s="220" t="s">
        <v>1106</v>
      </c>
      <c r="E629" s="220" t="s">
        <v>1107</v>
      </c>
      <c r="F629" s="220" t="s">
        <v>1108</v>
      </c>
      <c r="G629" s="220" t="s">
        <v>1109</v>
      </c>
    </row>
    <row r="630" spans="1:7" x14ac:dyDescent="0.25">
      <c r="A630" s="220" t="s">
        <v>1117</v>
      </c>
      <c r="B630" s="220" t="s">
        <v>1118</v>
      </c>
      <c r="C630" s="220" t="s">
        <v>1119</v>
      </c>
      <c r="D630" s="220" t="s">
        <v>1120</v>
      </c>
      <c r="E630" s="220" t="s">
        <v>1121</v>
      </c>
      <c r="F630" s="220" t="s">
        <v>1122</v>
      </c>
      <c r="G630" s="220" t="s">
        <v>1123</v>
      </c>
    </row>
    <row r="631" spans="1:7" x14ac:dyDescent="0.25">
      <c r="A631" s="220" t="s">
        <v>3595</v>
      </c>
      <c r="B631" s="220" t="s">
        <v>3596</v>
      </c>
      <c r="C631" s="220" t="s">
        <v>3597</v>
      </c>
      <c r="D631" s="220" t="s">
        <v>3598</v>
      </c>
      <c r="E631" s="220" t="s">
        <v>3599</v>
      </c>
      <c r="F631" s="220" t="s">
        <v>3600</v>
      </c>
      <c r="G631" s="220" t="s">
        <v>3601</v>
      </c>
    </row>
    <row r="632" spans="1:7" x14ac:dyDescent="0.25">
      <c r="A632" s="220" t="s">
        <v>3602</v>
      </c>
      <c r="B632" s="220" t="s">
        <v>3596</v>
      </c>
      <c r="C632" s="220" t="s">
        <v>3597</v>
      </c>
      <c r="D632" s="220" t="s">
        <v>3598</v>
      </c>
      <c r="E632" s="220" t="s">
        <v>3599</v>
      </c>
      <c r="F632" s="220" t="s">
        <v>3600</v>
      </c>
      <c r="G632" s="220" t="s">
        <v>3601</v>
      </c>
    </row>
    <row r="633" spans="1:7" x14ac:dyDescent="0.25">
      <c r="A633" s="231" t="s">
        <v>3603</v>
      </c>
      <c r="B633" s="218" t="s">
        <v>3604</v>
      </c>
      <c r="C633" s="218" t="s">
        <v>3605</v>
      </c>
      <c r="D633" s="218" t="s">
        <v>3606</v>
      </c>
      <c r="E633" s="218" t="s">
        <v>3607</v>
      </c>
      <c r="F633" s="218" t="s">
        <v>3608</v>
      </c>
      <c r="G633" s="218" t="s">
        <v>3609</v>
      </c>
    </row>
    <row r="634" spans="1:7" x14ac:dyDescent="0.25">
      <c r="A634" s="231" t="s">
        <v>3610</v>
      </c>
      <c r="B634" s="218" t="s">
        <v>3611</v>
      </c>
      <c r="C634" s="218" t="s">
        <v>3612</v>
      </c>
      <c r="D634" s="218" t="s">
        <v>3613</v>
      </c>
      <c r="E634" s="218" t="s">
        <v>3614</v>
      </c>
      <c r="F634" s="218" t="s">
        <v>3615</v>
      </c>
      <c r="G634" s="218" t="s">
        <v>3616</v>
      </c>
    </row>
    <row r="635" spans="1:7" ht="30" x14ac:dyDescent="0.25">
      <c r="A635" s="231" t="s">
        <v>3617</v>
      </c>
      <c r="B635" s="218" t="s">
        <v>3618</v>
      </c>
      <c r="C635" s="218" t="s">
        <v>3619</v>
      </c>
      <c r="D635" s="218" t="s">
        <v>3620</v>
      </c>
      <c r="E635" s="218" t="s">
        <v>3621</v>
      </c>
      <c r="F635" s="218" t="s">
        <v>3622</v>
      </c>
      <c r="G635" s="218" t="s">
        <v>3623</v>
      </c>
    </row>
    <row r="636" spans="1:7" ht="30" x14ac:dyDescent="0.25">
      <c r="A636" s="231" t="s">
        <v>3624</v>
      </c>
      <c r="B636" s="218" t="s">
        <v>1125</v>
      </c>
      <c r="C636" s="218" t="s">
        <v>1126</v>
      </c>
      <c r="D636" s="218" t="s">
        <v>3625</v>
      </c>
      <c r="E636" s="218" t="s">
        <v>1128</v>
      </c>
      <c r="F636" s="218" t="s">
        <v>1129</v>
      </c>
      <c r="G636" s="218" t="s">
        <v>1130</v>
      </c>
    </row>
    <row r="637" spans="1:7" ht="30" x14ac:dyDescent="0.25">
      <c r="A637" s="220" t="s">
        <v>1131</v>
      </c>
      <c r="B637" s="220" t="s">
        <v>1132</v>
      </c>
      <c r="C637" s="220" t="s">
        <v>1133</v>
      </c>
      <c r="D637" s="220" t="s">
        <v>1134</v>
      </c>
      <c r="E637" s="220" t="s">
        <v>1135</v>
      </c>
      <c r="F637" s="220" t="s">
        <v>1136</v>
      </c>
      <c r="G637" s="220" t="s">
        <v>1137</v>
      </c>
    </row>
    <row r="638" spans="1:7" ht="30" x14ac:dyDescent="0.25">
      <c r="A638" s="231" t="s">
        <v>3626</v>
      </c>
      <c r="B638" s="217" t="s">
        <v>3627</v>
      </c>
      <c r="C638" s="232" t="s">
        <v>3628</v>
      </c>
      <c r="D638" s="233" t="s">
        <v>3629</v>
      </c>
      <c r="E638" s="235" t="s">
        <v>3630</v>
      </c>
      <c r="F638" s="232" t="s">
        <v>3631</v>
      </c>
      <c r="G638" s="217" t="s">
        <v>3632</v>
      </c>
    </row>
    <row r="639" spans="1:7" x14ac:dyDescent="0.25">
      <c r="A639" s="231" t="s">
        <v>3633</v>
      </c>
      <c r="B639" s="218" t="s">
        <v>3634</v>
      </c>
      <c r="C639" s="218" t="s">
        <v>3635</v>
      </c>
      <c r="D639" s="218" t="s">
        <v>3636</v>
      </c>
      <c r="E639" s="218" t="s">
        <v>3637</v>
      </c>
      <c r="F639" s="218" t="s">
        <v>3638</v>
      </c>
      <c r="G639" s="218" t="s">
        <v>3639</v>
      </c>
    </row>
    <row r="640" spans="1:7" x14ac:dyDescent="0.25">
      <c r="A640" s="222" t="s">
        <v>3640</v>
      </c>
      <c r="B640" s="222" t="s">
        <v>3641</v>
      </c>
      <c r="C640" s="222" t="s">
        <v>3642</v>
      </c>
      <c r="D640" s="222" t="s">
        <v>3643</v>
      </c>
      <c r="E640" s="222" t="s">
        <v>3644</v>
      </c>
      <c r="F640" s="222" t="s">
        <v>3645</v>
      </c>
      <c r="G640" s="222" t="s">
        <v>3646</v>
      </c>
    </row>
    <row r="641" spans="1:7" ht="29.1" customHeight="1" x14ac:dyDescent="0.25">
      <c r="A641" s="393" t="s">
        <v>3647</v>
      </c>
      <c r="B641" s="393"/>
      <c r="C641" s="393"/>
      <c r="D641" s="393"/>
      <c r="E641" s="393"/>
      <c r="F641" s="393"/>
      <c r="G641" s="393"/>
    </row>
    <row r="642" spans="1:7" x14ac:dyDescent="0.25">
      <c r="A642" s="220" t="s">
        <v>3648</v>
      </c>
      <c r="B642" s="232" t="s">
        <v>3649</v>
      </c>
      <c r="C642" s="232" t="s">
        <v>3650</v>
      </c>
      <c r="D642" s="226" t="s">
        <v>3651</v>
      </c>
      <c r="E642" s="217" t="s">
        <v>3652</v>
      </c>
      <c r="F642" s="232" t="s">
        <v>3653</v>
      </c>
      <c r="G642" s="225" t="s">
        <v>3654</v>
      </c>
    </row>
    <row r="643" spans="1:7" x14ac:dyDescent="0.25">
      <c r="A643" s="220" t="s">
        <v>3655</v>
      </c>
      <c r="B643" s="232" t="s">
        <v>3656</v>
      </c>
      <c r="C643" s="232" t="s">
        <v>3657</v>
      </c>
      <c r="D643" s="237" t="s">
        <v>3658</v>
      </c>
      <c r="E643" s="217" t="s">
        <v>3659</v>
      </c>
      <c r="F643" s="232" t="s">
        <v>3660</v>
      </c>
      <c r="G643" s="232" t="s">
        <v>3661</v>
      </c>
    </row>
    <row r="644" spans="1:7" x14ac:dyDescent="0.25">
      <c r="A644" s="220" t="s">
        <v>3662</v>
      </c>
      <c r="B644" s="232" t="s">
        <v>3663</v>
      </c>
      <c r="C644" s="232" t="s">
        <v>3664</v>
      </c>
      <c r="D644" s="237" t="s">
        <v>3665</v>
      </c>
      <c r="E644" s="217" t="s">
        <v>3666</v>
      </c>
      <c r="F644" s="232" t="s">
        <v>3667</v>
      </c>
      <c r="G644" s="232" t="s">
        <v>3668</v>
      </c>
    </row>
    <row r="645" spans="1:7" x14ac:dyDescent="0.25">
      <c r="A645" s="231" t="s">
        <v>3669</v>
      </c>
      <c r="B645" s="218" t="s">
        <v>3670</v>
      </c>
      <c r="C645" s="218" t="s">
        <v>3671</v>
      </c>
      <c r="D645" s="218" t="s">
        <v>3672</v>
      </c>
      <c r="E645" s="218" t="s">
        <v>3673</v>
      </c>
      <c r="F645" s="218" t="s">
        <v>3674</v>
      </c>
      <c r="G645" s="218" t="s">
        <v>3675</v>
      </c>
    </row>
    <row r="646" spans="1:7" x14ac:dyDescent="0.25">
      <c r="A646" s="222" t="s">
        <v>3676</v>
      </c>
      <c r="B646" s="222" t="s">
        <v>3677</v>
      </c>
      <c r="C646" s="222" t="s">
        <v>3678</v>
      </c>
      <c r="D646" s="222" t="s">
        <v>3679</v>
      </c>
      <c r="E646" s="222" t="s">
        <v>3680</v>
      </c>
      <c r="F646" s="222" t="s">
        <v>3681</v>
      </c>
      <c r="G646" s="222" t="s">
        <v>3682</v>
      </c>
    </row>
    <row r="647" spans="1:7" x14ac:dyDescent="0.25">
      <c r="A647" s="222" t="s">
        <v>3683</v>
      </c>
      <c r="B647" s="222" t="s">
        <v>3684</v>
      </c>
      <c r="C647" s="222" t="s">
        <v>3685</v>
      </c>
      <c r="D647" s="222" t="s">
        <v>3686</v>
      </c>
      <c r="E647" s="222" t="s">
        <v>3687</v>
      </c>
      <c r="F647" s="222" t="s">
        <v>3688</v>
      </c>
      <c r="G647" s="222" t="s">
        <v>3689</v>
      </c>
    </row>
    <row r="648" spans="1:7" x14ac:dyDescent="0.25">
      <c r="A648" s="231" t="s">
        <v>3690</v>
      </c>
      <c r="B648" s="218" t="s">
        <v>3691</v>
      </c>
      <c r="C648" s="218" t="s">
        <v>3692</v>
      </c>
      <c r="D648" s="218" t="s">
        <v>3693</v>
      </c>
      <c r="E648" s="218" t="s">
        <v>3694</v>
      </c>
      <c r="F648" s="218" t="s">
        <v>3695</v>
      </c>
      <c r="G648" s="218" t="s">
        <v>3696</v>
      </c>
    </row>
    <row r="649" spans="1:7" x14ac:dyDescent="0.25">
      <c r="A649" s="231" t="s">
        <v>3697</v>
      </c>
      <c r="B649" s="218" t="s">
        <v>3698</v>
      </c>
      <c r="C649" s="218" t="s">
        <v>3699</v>
      </c>
      <c r="D649" s="218" t="s">
        <v>3700</v>
      </c>
      <c r="E649" s="218" t="s">
        <v>3701</v>
      </c>
      <c r="F649" s="218" t="s">
        <v>3702</v>
      </c>
      <c r="G649" s="218" t="s">
        <v>3703</v>
      </c>
    </row>
    <row r="650" spans="1:7" x14ac:dyDescent="0.25">
      <c r="A650" s="232" t="s">
        <v>3704</v>
      </c>
      <c r="B650" s="232" t="s">
        <v>3705</v>
      </c>
      <c r="C650" s="232" t="s">
        <v>336</v>
      </c>
      <c r="D650" s="237" t="s">
        <v>3706</v>
      </c>
      <c r="E650" s="217" t="s">
        <v>338</v>
      </c>
      <c r="F650" s="232" t="s">
        <v>339</v>
      </c>
      <c r="G650" s="232" t="s">
        <v>3707</v>
      </c>
    </row>
    <row r="651" spans="1:7" ht="30" x14ac:dyDescent="0.25">
      <c r="A651" s="232" t="s">
        <v>3708</v>
      </c>
      <c r="B651" s="232" t="s">
        <v>3709</v>
      </c>
      <c r="C651" s="232" t="s">
        <v>3710</v>
      </c>
      <c r="D651" s="237" t="s">
        <v>3711</v>
      </c>
      <c r="E651" s="217" t="s">
        <v>3712</v>
      </c>
      <c r="F651" s="232" t="s">
        <v>3713</v>
      </c>
      <c r="G651" s="232" t="s">
        <v>3714</v>
      </c>
    </row>
    <row r="652" spans="1:7" ht="30" x14ac:dyDescent="0.25">
      <c r="A652" s="232" t="s">
        <v>3715</v>
      </c>
      <c r="B652" s="232" t="s">
        <v>3716</v>
      </c>
      <c r="C652" s="232" t="s">
        <v>3717</v>
      </c>
      <c r="D652" s="232" t="s">
        <v>3718</v>
      </c>
      <c r="E652" s="217" t="s">
        <v>3719</v>
      </c>
      <c r="F652" s="232" t="s">
        <v>3720</v>
      </c>
      <c r="G652" s="232" t="s">
        <v>3721</v>
      </c>
    </row>
    <row r="653" spans="1:7" x14ac:dyDescent="0.25">
      <c r="A653" s="232" t="s">
        <v>3722</v>
      </c>
      <c r="B653" s="232" t="s">
        <v>3723</v>
      </c>
      <c r="C653" s="232" t="s">
        <v>3724</v>
      </c>
      <c r="D653" s="232" t="s">
        <v>3725</v>
      </c>
      <c r="E653" s="217" t="s">
        <v>3726</v>
      </c>
      <c r="F653" s="232" t="s">
        <v>3727</v>
      </c>
      <c r="G653" s="232" t="s">
        <v>3728</v>
      </c>
    </row>
    <row r="654" spans="1:7" x14ac:dyDescent="0.25">
      <c r="A654" s="232" t="s">
        <v>3729</v>
      </c>
      <c r="B654" s="232" t="s">
        <v>3730</v>
      </c>
      <c r="C654" s="232" t="s">
        <v>3731</v>
      </c>
      <c r="D654" s="232" t="s">
        <v>3732</v>
      </c>
      <c r="E654" s="217" t="s">
        <v>3733</v>
      </c>
      <c r="F654" s="232" t="s">
        <v>3734</v>
      </c>
      <c r="G654" s="232" t="s">
        <v>3735</v>
      </c>
    </row>
    <row r="655" spans="1:7" x14ac:dyDescent="0.25">
      <c r="A655" s="232" t="s">
        <v>3736</v>
      </c>
      <c r="B655" s="232" t="s">
        <v>3737</v>
      </c>
      <c r="C655" s="232" t="s">
        <v>3738</v>
      </c>
      <c r="D655" s="232" t="s">
        <v>3739</v>
      </c>
      <c r="E655" s="217" t="s">
        <v>3740</v>
      </c>
      <c r="F655" s="232" t="s">
        <v>3741</v>
      </c>
      <c r="G655" s="232" t="s">
        <v>3742</v>
      </c>
    </row>
    <row r="656" spans="1:7" x14ac:dyDescent="0.25">
      <c r="A656" s="232" t="s">
        <v>3743</v>
      </c>
      <c r="B656" s="232" t="s">
        <v>3744</v>
      </c>
      <c r="C656" s="232" t="s">
        <v>3745</v>
      </c>
      <c r="D656" s="217" t="s">
        <v>3746</v>
      </c>
      <c r="E656" s="217" t="s">
        <v>3747</v>
      </c>
      <c r="F656" s="232" t="s">
        <v>3748</v>
      </c>
      <c r="G656" s="232" t="s">
        <v>3749</v>
      </c>
    </row>
    <row r="657" spans="1:7" x14ac:dyDescent="0.25">
      <c r="A657" s="232" t="s">
        <v>3750</v>
      </c>
      <c r="B657" s="232" t="s">
        <v>3751</v>
      </c>
      <c r="C657" s="232" t="s">
        <v>3752</v>
      </c>
      <c r="D657" s="232" t="s">
        <v>3753</v>
      </c>
      <c r="E657" s="217" t="s">
        <v>3754</v>
      </c>
      <c r="F657" s="232" t="s">
        <v>3755</v>
      </c>
      <c r="G657" s="232" t="s">
        <v>3756</v>
      </c>
    </row>
    <row r="658" spans="1:7" x14ac:dyDescent="0.25">
      <c r="A658" s="232" t="s">
        <v>3757</v>
      </c>
      <c r="B658" s="232" t="s">
        <v>3758</v>
      </c>
      <c r="C658" s="232" t="s">
        <v>3759</v>
      </c>
      <c r="D658" s="232" t="s">
        <v>3760</v>
      </c>
      <c r="E658" s="217" t="s">
        <v>3761</v>
      </c>
      <c r="F658" s="232" t="s">
        <v>3762</v>
      </c>
      <c r="G658" s="232" t="s">
        <v>3763</v>
      </c>
    </row>
    <row r="659" spans="1:7" x14ac:dyDescent="0.25">
      <c r="A659" s="232" t="s">
        <v>3764</v>
      </c>
      <c r="B659" s="232" t="s">
        <v>3765</v>
      </c>
      <c r="C659" s="232" t="s">
        <v>3766</v>
      </c>
      <c r="D659" s="232" t="s">
        <v>3767</v>
      </c>
      <c r="E659" s="217" t="s">
        <v>3768</v>
      </c>
      <c r="F659" s="232" t="s">
        <v>3769</v>
      </c>
      <c r="G659" s="232" t="s">
        <v>3770</v>
      </c>
    </row>
    <row r="660" spans="1:7" x14ac:dyDescent="0.25">
      <c r="A660" s="232" t="s">
        <v>3771</v>
      </c>
      <c r="B660" s="232" t="s">
        <v>3772</v>
      </c>
      <c r="C660" s="232" t="s">
        <v>3773</v>
      </c>
      <c r="D660" s="232" t="s">
        <v>3774</v>
      </c>
      <c r="E660" s="217" t="s">
        <v>3775</v>
      </c>
      <c r="F660" s="232" t="s">
        <v>3776</v>
      </c>
      <c r="G660" s="232" t="s">
        <v>3777</v>
      </c>
    </row>
    <row r="661" spans="1:7" x14ac:dyDescent="0.25">
      <c r="A661" s="232" t="s">
        <v>3778</v>
      </c>
      <c r="B661" s="232" t="s">
        <v>3779</v>
      </c>
      <c r="C661" s="232" t="s">
        <v>3780</v>
      </c>
      <c r="D661" s="232" t="s">
        <v>3781</v>
      </c>
      <c r="E661" s="217" t="s">
        <v>3782</v>
      </c>
      <c r="F661" s="232" t="s">
        <v>3783</v>
      </c>
      <c r="G661" s="232" t="s">
        <v>3784</v>
      </c>
    </row>
    <row r="662" spans="1:7" x14ac:dyDescent="0.25">
      <c r="A662" s="232" t="s">
        <v>3785</v>
      </c>
      <c r="B662" s="232" t="s">
        <v>3786</v>
      </c>
      <c r="C662" s="232" t="s">
        <v>3787</v>
      </c>
      <c r="D662" s="232" t="s">
        <v>3788</v>
      </c>
      <c r="E662" s="217" t="s">
        <v>3789</v>
      </c>
      <c r="F662" s="232" t="s">
        <v>3790</v>
      </c>
      <c r="G662" s="232" t="s">
        <v>3791</v>
      </c>
    </row>
    <row r="663" spans="1:7" x14ac:dyDescent="0.25">
      <c r="A663" s="232" t="s">
        <v>3792</v>
      </c>
      <c r="B663" s="232" t="s">
        <v>3793</v>
      </c>
      <c r="C663" s="232" t="s">
        <v>3794</v>
      </c>
      <c r="D663" s="232" t="s">
        <v>3795</v>
      </c>
      <c r="E663" s="217" t="s">
        <v>3796</v>
      </c>
      <c r="F663" s="232" t="s">
        <v>3797</v>
      </c>
      <c r="G663" s="232" t="s">
        <v>3798</v>
      </c>
    </row>
    <row r="664" spans="1:7" ht="30" x14ac:dyDescent="0.25">
      <c r="A664" s="232" t="s">
        <v>3799</v>
      </c>
      <c r="B664" s="232" t="s">
        <v>3800</v>
      </c>
      <c r="C664" s="232" t="s">
        <v>3801</v>
      </c>
      <c r="D664" s="232" t="s">
        <v>3802</v>
      </c>
      <c r="E664" s="217" t="s">
        <v>3803</v>
      </c>
      <c r="F664" s="232" t="s">
        <v>3804</v>
      </c>
      <c r="G664" s="232" t="s">
        <v>3805</v>
      </c>
    </row>
    <row r="665" spans="1:7" ht="30" x14ac:dyDescent="0.25">
      <c r="A665" s="232" t="s">
        <v>3806</v>
      </c>
      <c r="B665" s="232" t="s">
        <v>3807</v>
      </c>
      <c r="C665" s="232" t="s">
        <v>3808</v>
      </c>
      <c r="D665" s="232" t="s">
        <v>3809</v>
      </c>
      <c r="E665" s="217" t="s">
        <v>3810</v>
      </c>
      <c r="F665" s="232" t="s">
        <v>3811</v>
      </c>
      <c r="G665" s="232" t="s">
        <v>3812</v>
      </c>
    </row>
    <row r="666" spans="1:7" ht="30" x14ac:dyDescent="0.25">
      <c r="A666" s="232" t="s">
        <v>3813</v>
      </c>
      <c r="B666" s="232" t="s">
        <v>3814</v>
      </c>
      <c r="C666" s="232" t="s">
        <v>3815</v>
      </c>
      <c r="D666" s="232" t="s">
        <v>3816</v>
      </c>
      <c r="E666" s="217" t="s">
        <v>3817</v>
      </c>
      <c r="F666" s="232" t="s">
        <v>3818</v>
      </c>
      <c r="G666" s="232" t="s">
        <v>3819</v>
      </c>
    </row>
    <row r="667" spans="1:7" ht="45" x14ac:dyDescent="0.25">
      <c r="A667" s="232" t="s">
        <v>3820</v>
      </c>
      <c r="B667" s="232" t="s">
        <v>3821</v>
      </c>
      <c r="C667" s="232" t="s">
        <v>3822</v>
      </c>
      <c r="D667" s="232" t="s">
        <v>3823</v>
      </c>
      <c r="E667" s="217" t="s">
        <v>3824</v>
      </c>
      <c r="F667" s="232" t="s">
        <v>3825</v>
      </c>
      <c r="G667" s="232" t="s">
        <v>3826</v>
      </c>
    </row>
    <row r="668" spans="1:7" x14ac:dyDescent="0.25">
      <c r="A668" s="232" t="s">
        <v>3827</v>
      </c>
      <c r="B668" s="232" t="s">
        <v>3828</v>
      </c>
      <c r="C668" s="232" t="s">
        <v>3829</v>
      </c>
      <c r="D668" s="232" t="s">
        <v>3830</v>
      </c>
      <c r="E668" s="217" t="s">
        <v>3831</v>
      </c>
      <c r="F668" s="232" t="s">
        <v>3832</v>
      </c>
      <c r="G668" s="232" t="s">
        <v>3833</v>
      </c>
    </row>
    <row r="669" spans="1:7" x14ac:dyDescent="0.25">
      <c r="A669" s="232" t="s">
        <v>3834</v>
      </c>
      <c r="B669" s="232" t="s">
        <v>3835</v>
      </c>
      <c r="C669" s="232" t="s">
        <v>3836</v>
      </c>
      <c r="D669" s="232" t="s">
        <v>3837</v>
      </c>
      <c r="E669" s="217" t="s">
        <v>3838</v>
      </c>
      <c r="F669" s="232" t="s">
        <v>3839</v>
      </c>
      <c r="G669" s="232" t="s">
        <v>3840</v>
      </c>
    </row>
    <row r="670" spans="1:7" ht="30" x14ac:dyDescent="0.25">
      <c r="A670" s="232" t="s">
        <v>3841</v>
      </c>
      <c r="B670" s="232" t="s">
        <v>3842</v>
      </c>
      <c r="C670" s="232" t="s">
        <v>3843</v>
      </c>
      <c r="D670" s="232" t="s">
        <v>3844</v>
      </c>
      <c r="E670" s="217" t="s">
        <v>3845</v>
      </c>
      <c r="F670" s="232" t="s">
        <v>3846</v>
      </c>
      <c r="G670" s="232" t="s">
        <v>3847</v>
      </c>
    </row>
    <row r="671" spans="1:7" x14ac:dyDescent="0.25">
      <c r="A671" s="232" t="s">
        <v>3848</v>
      </c>
      <c r="B671" s="232" t="s">
        <v>3849</v>
      </c>
      <c r="C671" s="232" t="s">
        <v>3850</v>
      </c>
      <c r="D671" s="232" t="s">
        <v>3851</v>
      </c>
      <c r="E671" s="217" t="s">
        <v>3852</v>
      </c>
      <c r="F671" s="232" t="s">
        <v>3853</v>
      </c>
      <c r="G671" s="232" t="s">
        <v>3854</v>
      </c>
    </row>
    <row r="672" spans="1:7" ht="30" x14ac:dyDescent="0.25">
      <c r="A672" s="232" t="s">
        <v>3855</v>
      </c>
      <c r="B672" s="232" t="s">
        <v>3856</v>
      </c>
      <c r="C672" s="232" t="s">
        <v>3857</v>
      </c>
      <c r="D672" s="232" t="s">
        <v>3858</v>
      </c>
      <c r="E672" s="217" t="s">
        <v>3859</v>
      </c>
      <c r="F672" s="232" t="s">
        <v>3860</v>
      </c>
      <c r="G672" s="232" t="s">
        <v>3861</v>
      </c>
    </row>
    <row r="673" spans="1:7" ht="30" x14ac:dyDescent="0.25">
      <c r="A673" s="232" t="s">
        <v>3862</v>
      </c>
      <c r="B673" s="232" t="s">
        <v>3863</v>
      </c>
      <c r="C673" s="232" t="s">
        <v>3864</v>
      </c>
      <c r="D673" s="232" t="s">
        <v>3865</v>
      </c>
      <c r="E673" s="217" t="s">
        <v>3866</v>
      </c>
      <c r="F673" s="232" t="s">
        <v>3867</v>
      </c>
      <c r="G673" s="232" t="s">
        <v>3868</v>
      </c>
    </row>
    <row r="674" spans="1:7" x14ac:dyDescent="0.25">
      <c r="A674" s="232" t="s">
        <v>3869</v>
      </c>
      <c r="B674" s="232" t="s">
        <v>3870</v>
      </c>
      <c r="C674" s="232" t="s">
        <v>3871</v>
      </c>
      <c r="D674" s="232" t="s">
        <v>3872</v>
      </c>
      <c r="E674" s="217" t="s">
        <v>3873</v>
      </c>
      <c r="F674" s="232" t="s">
        <v>3874</v>
      </c>
      <c r="G674" s="232" t="s">
        <v>3875</v>
      </c>
    </row>
    <row r="675" spans="1:7" x14ac:dyDescent="0.25">
      <c r="A675" s="232" t="s">
        <v>3876</v>
      </c>
      <c r="B675" s="232" t="s">
        <v>3877</v>
      </c>
      <c r="C675" s="232" t="s">
        <v>3878</v>
      </c>
      <c r="D675" s="232" t="s">
        <v>3879</v>
      </c>
      <c r="E675" s="217" t="s">
        <v>3880</v>
      </c>
      <c r="F675" s="232" t="s">
        <v>3881</v>
      </c>
      <c r="G675" s="232" t="s">
        <v>3882</v>
      </c>
    </row>
    <row r="676" spans="1:7" ht="30" x14ac:dyDescent="0.25">
      <c r="A676" s="232" t="s">
        <v>3883</v>
      </c>
      <c r="B676" s="232" t="s">
        <v>3884</v>
      </c>
      <c r="C676" s="232" t="s">
        <v>3885</v>
      </c>
      <c r="D676" s="232" t="s">
        <v>3886</v>
      </c>
      <c r="E676" s="217" t="s">
        <v>3887</v>
      </c>
      <c r="F676" s="232" t="s">
        <v>3888</v>
      </c>
      <c r="G676" s="232" t="s">
        <v>3889</v>
      </c>
    </row>
    <row r="677" spans="1:7" x14ac:dyDescent="0.25">
      <c r="A677" s="232" t="s">
        <v>3890</v>
      </c>
      <c r="B677" s="232" t="s">
        <v>3891</v>
      </c>
      <c r="C677" s="232" t="s">
        <v>3892</v>
      </c>
      <c r="D677" s="232" t="s">
        <v>3893</v>
      </c>
      <c r="E677" s="217" t="s">
        <v>3894</v>
      </c>
      <c r="F677" s="232" t="s">
        <v>3895</v>
      </c>
      <c r="G677" s="232" t="s">
        <v>3896</v>
      </c>
    </row>
    <row r="678" spans="1:7" ht="30" x14ac:dyDescent="0.25">
      <c r="A678" s="232" t="s">
        <v>3897</v>
      </c>
      <c r="B678" s="232" t="s">
        <v>3898</v>
      </c>
      <c r="C678" s="232" t="s">
        <v>3899</v>
      </c>
      <c r="D678" s="232" t="s">
        <v>3900</v>
      </c>
      <c r="E678" s="217" t="s">
        <v>3901</v>
      </c>
      <c r="F678" s="232" t="s">
        <v>3902</v>
      </c>
      <c r="G678" s="232" t="s">
        <v>3903</v>
      </c>
    </row>
    <row r="679" spans="1:7" ht="30" x14ac:dyDescent="0.25">
      <c r="A679" s="232" t="s">
        <v>3904</v>
      </c>
      <c r="B679" s="232" t="s">
        <v>3905</v>
      </c>
      <c r="C679" s="232" t="s">
        <v>3906</v>
      </c>
      <c r="D679" s="232" t="s">
        <v>3907</v>
      </c>
      <c r="E679" s="217" t="s">
        <v>3908</v>
      </c>
      <c r="F679" s="232" t="s">
        <v>3909</v>
      </c>
      <c r="G679" s="232" t="s">
        <v>3910</v>
      </c>
    </row>
    <row r="680" spans="1:7" x14ac:dyDescent="0.25">
      <c r="A680" s="232" t="s">
        <v>3911</v>
      </c>
      <c r="B680" s="232" t="s">
        <v>3912</v>
      </c>
      <c r="C680" s="232" t="s">
        <v>3913</v>
      </c>
      <c r="D680" s="232" t="s">
        <v>3914</v>
      </c>
      <c r="E680" s="217" t="s">
        <v>3915</v>
      </c>
      <c r="F680" s="232" t="s">
        <v>3916</v>
      </c>
      <c r="G680" s="232" t="s">
        <v>3917</v>
      </c>
    </row>
    <row r="681" spans="1:7" x14ac:dyDescent="0.25">
      <c r="A681" s="232" t="s">
        <v>3918</v>
      </c>
      <c r="B681" s="232" t="s">
        <v>3919</v>
      </c>
      <c r="C681" s="232" t="s">
        <v>3920</v>
      </c>
      <c r="D681" s="232" t="s">
        <v>3921</v>
      </c>
      <c r="E681" s="217" t="s">
        <v>3922</v>
      </c>
      <c r="F681" s="232" t="s">
        <v>3923</v>
      </c>
      <c r="G681" s="232" t="s">
        <v>3924</v>
      </c>
    </row>
    <row r="682" spans="1:7" ht="30" x14ac:dyDescent="0.25">
      <c r="A682" s="232" t="s">
        <v>3925</v>
      </c>
      <c r="B682" s="232" t="s">
        <v>3926</v>
      </c>
      <c r="C682" s="232" t="s">
        <v>3927</v>
      </c>
      <c r="D682" s="232" t="s">
        <v>3928</v>
      </c>
      <c r="E682" s="217" t="s">
        <v>3929</v>
      </c>
      <c r="F682" s="232" t="s">
        <v>3930</v>
      </c>
      <c r="G682" s="232" t="s">
        <v>3931</v>
      </c>
    </row>
    <row r="683" spans="1:7" ht="30" x14ac:dyDescent="0.25">
      <c r="A683" s="232" t="s">
        <v>3932</v>
      </c>
      <c r="B683" s="232" t="s">
        <v>3933</v>
      </c>
      <c r="C683" s="232" t="s">
        <v>3934</v>
      </c>
      <c r="D683" s="232" t="s">
        <v>3935</v>
      </c>
      <c r="E683" s="217" t="s">
        <v>3936</v>
      </c>
      <c r="F683" s="232" t="s">
        <v>3937</v>
      </c>
      <c r="G683" s="232" t="s">
        <v>3938</v>
      </c>
    </row>
    <row r="684" spans="1:7" ht="30" x14ac:dyDescent="0.25">
      <c r="A684" s="232" t="s">
        <v>3939</v>
      </c>
      <c r="B684" s="232" t="s">
        <v>3940</v>
      </c>
      <c r="C684" s="232" t="s">
        <v>3941</v>
      </c>
      <c r="D684" s="232" t="s">
        <v>3942</v>
      </c>
      <c r="E684" s="217" t="s">
        <v>3943</v>
      </c>
      <c r="F684" s="232" t="s">
        <v>3944</v>
      </c>
      <c r="G684" s="232" t="s">
        <v>3945</v>
      </c>
    </row>
    <row r="685" spans="1:7" ht="45" x14ac:dyDescent="0.25">
      <c r="A685" s="232" t="s">
        <v>3946</v>
      </c>
      <c r="B685" s="232" t="s">
        <v>3947</v>
      </c>
      <c r="C685" s="232" t="s">
        <v>3948</v>
      </c>
      <c r="D685" s="232" t="s">
        <v>3949</v>
      </c>
      <c r="E685" s="217" t="s">
        <v>3950</v>
      </c>
      <c r="F685" s="232" t="s">
        <v>3951</v>
      </c>
      <c r="G685" s="232" t="s">
        <v>3952</v>
      </c>
    </row>
    <row r="686" spans="1:7" x14ac:dyDescent="0.25">
      <c r="A686" s="232" t="s">
        <v>3953</v>
      </c>
      <c r="B686" s="232" t="s">
        <v>3954</v>
      </c>
      <c r="C686" s="232" t="s">
        <v>3955</v>
      </c>
      <c r="D686" s="232" t="s">
        <v>3956</v>
      </c>
      <c r="E686" s="217" t="s">
        <v>3957</v>
      </c>
      <c r="F686" s="232" t="s">
        <v>3958</v>
      </c>
      <c r="G686" s="232" t="s">
        <v>3959</v>
      </c>
    </row>
    <row r="687" spans="1:7" x14ac:dyDescent="0.25">
      <c r="A687" s="232" t="s">
        <v>3960</v>
      </c>
      <c r="B687" s="232" t="s">
        <v>3961</v>
      </c>
      <c r="C687" s="232" t="s">
        <v>3962</v>
      </c>
      <c r="D687" s="232" t="s">
        <v>3963</v>
      </c>
      <c r="E687" s="217" t="s">
        <v>3964</v>
      </c>
      <c r="F687" s="232" t="s">
        <v>3965</v>
      </c>
      <c r="G687" s="232" t="s">
        <v>3966</v>
      </c>
    </row>
    <row r="688" spans="1:7" ht="30" x14ac:dyDescent="0.25">
      <c r="A688" s="232" t="s">
        <v>3967</v>
      </c>
      <c r="B688" s="232" t="s">
        <v>3968</v>
      </c>
      <c r="C688" s="232" t="s">
        <v>3969</v>
      </c>
      <c r="D688" s="232" t="s">
        <v>3970</v>
      </c>
      <c r="E688" s="217" t="s">
        <v>3971</v>
      </c>
      <c r="F688" s="232" t="s">
        <v>3972</v>
      </c>
      <c r="G688" s="232" t="s">
        <v>3973</v>
      </c>
    </row>
    <row r="689" spans="1:7" x14ac:dyDescent="0.25">
      <c r="A689" s="221" t="s">
        <v>14</v>
      </c>
      <c r="B689" s="221"/>
      <c r="C689" s="221"/>
      <c r="D689" s="221"/>
      <c r="E689" s="221"/>
      <c r="F689" s="221"/>
      <c r="G689" s="221"/>
    </row>
    <row r="690" spans="1:7" x14ac:dyDescent="0.25">
      <c r="A690" s="222" t="s">
        <v>5</v>
      </c>
      <c r="B690" s="222" t="s">
        <v>5</v>
      </c>
      <c r="C690" s="222" t="s">
        <v>3974</v>
      </c>
      <c r="D690" s="222" t="s">
        <v>3975</v>
      </c>
      <c r="E690" s="222" t="s">
        <v>3976</v>
      </c>
      <c r="F690" s="222" t="s">
        <v>3977</v>
      </c>
      <c r="G690" s="222" t="s">
        <v>3974</v>
      </c>
    </row>
    <row r="691" spans="1:7" x14ac:dyDescent="0.25">
      <c r="A691" s="222" t="s">
        <v>4</v>
      </c>
      <c r="B691" s="222" t="s">
        <v>2948</v>
      </c>
      <c r="C691" s="222" t="s">
        <v>3978</v>
      </c>
      <c r="D691" s="222" t="s">
        <v>2573</v>
      </c>
      <c r="E691" s="222" t="s">
        <v>2574</v>
      </c>
      <c r="F691" s="222" t="s">
        <v>2575</v>
      </c>
      <c r="G691" s="222" t="s">
        <v>3978</v>
      </c>
    </row>
    <row r="692" spans="1:7" x14ac:dyDescent="0.25">
      <c r="A692" s="222" t="s">
        <v>141</v>
      </c>
      <c r="B692" s="222" t="s">
        <v>3979</v>
      </c>
      <c r="C692" s="222" t="s">
        <v>3980</v>
      </c>
      <c r="D692" s="222" t="s">
        <v>3981</v>
      </c>
      <c r="E692" s="222" t="s">
        <v>3982</v>
      </c>
      <c r="F692" s="222" t="s">
        <v>3983</v>
      </c>
      <c r="G692" s="222" t="s">
        <v>3984</v>
      </c>
    </row>
    <row r="693" spans="1:7" x14ac:dyDescent="0.25">
      <c r="A693" s="222" t="s">
        <v>3985</v>
      </c>
      <c r="B693" s="222" t="s">
        <v>3986</v>
      </c>
      <c r="C693" s="222" t="s">
        <v>3987</v>
      </c>
      <c r="D693" s="222" t="s">
        <v>3988</v>
      </c>
      <c r="E693" s="222" t="s">
        <v>3989</v>
      </c>
      <c r="F693" s="222" t="s">
        <v>3990</v>
      </c>
      <c r="G693" s="222" t="s">
        <v>3991</v>
      </c>
    </row>
    <row r="694" spans="1:7" s="262" customFormat="1" ht="30" x14ac:dyDescent="0.25">
      <c r="A694" s="260" t="s">
        <v>3992</v>
      </c>
      <c r="B694" s="261" t="s">
        <v>5134</v>
      </c>
      <c r="C694" s="261" t="s">
        <v>5135</v>
      </c>
      <c r="D694" s="261" t="s">
        <v>5136</v>
      </c>
      <c r="E694" s="261" t="s">
        <v>5137</v>
      </c>
      <c r="F694" s="261" t="s">
        <v>5138</v>
      </c>
      <c r="G694" s="261" t="s">
        <v>5139</v>
      </c>
    </row>
    <row r="695" spans="1:7" x14ac:dyDescent="0.25">
      <c r="A695" s="220" t="s">
        <v>16</v>
      </c>
      <c r="B695" s="220" t="s">
        <v>3993</v>
      </c>
      <c r="C695" s="220" t="s">
        <v>3994</v>
      </c>
      <c r="D695" s="220" t="s">
        <v>3995</v>
      </c>
      <c r="E695" s="220" t="s">
        <v>3996</v>
      </c>
      <c r="F695" s="220" t="s">
        <v>3997</v>
      </c>
      <c r="G695" s="220" t="s">
        <v>3998</v>
      </c>
    </row>
    <row r="696" spans="1:7" x14ac:dyDescent="0.25">
      <c r="A696" s="220" t="s">
        <v>17</v>
      </c>
      <c r="B696" s="220" t="s">
        <v>3999</v>
      </c>
      <c r="C696" s="220" t="s">
        <v>17</v>
      </c>
      <c r="D696" s="220" t="s">
        <v>4000</v>
      </c>
      <c r="E696" s="220" t="s">
        <v>4001</v>
      </c>
      <c r="F696" s="220" t="s">
        <v>4002</v>
      </c>
      <c r="G696" s="220" t="s">
        <v>17</v>
      </c>
    </row>
    <row r="697" spans="1:7" x14ac:dyDescent="0.25">
      <c r="A697" s="220" t="s">
        <v>18</v>
      </c>
      <c r="B697" s="220" t="s">
        <v>4003</v>
      </c>
      <c r="C697" s="220" t="s">
        <v>4004</v>
      </c>
      <c r="D697" s="220" t="s">
        <v>4005</v>
      </c>
      <c r="E697" s="220" t="s">
        <v>4006</v>
      </c>
      <c r="F697" s="220" t="s">
        <v>4007</v>
      </c>
      <c r="G697" s="220" t="s">
        <v>4008</v>
      </c>
    </row>
    <row r="698" spans="1:7" x14ac:dyDescent="0.25">
      <c r="A698" s="220" t="s">
        <v>19</v>
      </c>
      <c r="B698" s="220" t="s">
        <v>4009</v>
      </c>
      <c r="C698" s="220" t="s">
        <v>4010</v>
      </c>
      <c r="D698" s="220" t="s">
        <v>4011</v>
      </c>
      <c r="E698" s="220" t="s">
        <v>4012</v>
      </c>
      <c r="F698" s="220" t="s">
        <v>4013</v>
      </c>
      <c r="G698" s="220" t="s">
        <v>4014</v>
      </c>
    </row>
    <row r="699" spans="1:7" x14ac:dyDescent="0.25">
      <c r="A699" s="220" t="s">
        <v>20</v>
      </c>
      <c r="B699" s="220" t="s">
        <v>4015</v>
      </c>
      <c r="C699" s="220" t="s">
        <v>4016</v>
      </c>
      <c r="D699" s="220" t="s">
        <v>4017</v>
      </c>
      <c r="E699" s="220" t="s">
        <v>4018</v>
      </c>
      <c r="F699" s="220" t="s">
        <v>4019</v>
      </c>
      <c r="G699" s="220" t="s">
        <v>4020</v>
      </c>
    </row>
    <row r="700" spans="1:7" x14ac:dyDescent="0.25">
      <c r="A700" s="220" t="s">
        <v>21</v>
      </c>
      <c r="B700" s="220" t="s">
        <v>4021</v>
      </c>
      <c r="C700" s="220" t="s">
        <v>4022</v>
      </c>
      <c r="D700" s="220" t="s">
        <v>4023</v>
      </c>
      <c r="E700" s="220" t="s">
        <v>4024</v>
      </c>
      <c r="F700" s="220" t="s">
        <v>4025</v>
      </c>
      <c r="G700" s="220" t="s">
        <v>4026</v>
      </c>
    </row>
    <row r="701" spans="1:7" x14ac:dyDescent="0.25">
      <c r="A701" s="220" t="s">
        <v>22</v>
      </c>
      <c r="B701" s="220" t="s">
        <v>4027</v>
      </c>
      <c r="C701" s="220" t="s">
        <v>4028</v>
      </c>
      <c r="D701" s="220" t="s">
        <v>4029</v>
      </c>
      <c r="E701" s="220" t="s">
        <v>4030</v>
      </c>
      <c r="F701" s="220" t="s">
        <v>4031</v>
      </c>
      <c r="G701" s="220" t="s">
        <v>4028</v>
      </c>
    </row>
    <row r="702" spans="1:7" x14ac:dyDescent="0.25">
      <c r="A702" s="220" t="s">
        <v>23</v>
      </c>
      <c r="B702" s="220" t="s">
        <v>4032</v>
      </c>
      <c r="C702" s="220" t="s">
        <v>4033</v>
      </c>
      <c r="D702" s="220" t="s">
        <v>4034</v>
      </c>
      <c r="E702" s="220" t="s">
        <v>4035</v>
      </c>
      <c r="F702" s="220" t="s">
        <v>4036</v>
      </c>
      <c r="G702" s="220" t="s">
        <v>4037</v>
      </c>
    </row>
    <row r="703" spans="1:7" x14ac:dyDescent="0.25">
      <c r="A703" s="220" t="s">
        <v>24</v>
      </c>
      <c r="B703" s="220" t="s">
        <v>4038</v>
      </c>
      <c r="C703" s="220" t="s">
        <v>4039</v>
      </c>
      <c r="D703" s="220" t="s">
        <v>4040</v>
      </c>
      <c r="E703" s="220" t="s">
        <v>4041</v>
      </c>
      <c r="F703" s="220" t="s">
        <v>4042</v>
      </c>
      <c r="G703" s="220" t="s">
        <v>4043</v>
      </c>
    </row>
    <row r="704" spans="1:7" x14ac:dyDescent="0.25">
      <c r="A704" s="220" t="s">
        <v>25</v>
      </c>
      <c r="B704" s="220" t="s">
        <v>4044</v>
      </c>
      <c r="C704" s="220" t="s">
        <v>4045</v>
      </c>
      <c r="D704" s="220" t="s">
        <v>4046</v>
      </c>
      <c r="E704" s="220" t="s">
        <v>4047</v>
      </c>
      <c r="F704" s="220" t="s">
        <v>4048</v>
      </c>
      <c r="G704" s="220" t="s">
        <v>4049</v>
      </c>
    </row>
    <row r="705" spans="1:7" x14ac:dyDescent="0.25">
      <c r="A705" s="220" t="s">
        <v>26</v>
      </c>
      <c r="B705" s="220" t="s">
        <v>4050</v>
      </c>
      <c r="C705" s="220" t="s">
        <v>4051</v>
      </c>
      <c r="D705" s="220" t="s">
        <v>4052</v>
      </c>
      <c r="E705" s="220" t="s">
        <v>4053</v>
      </c>
      <c r="F705" s="220" t="s">
        <v>8</v>
      </c>
      <c r="G705" s="220" t="s">
        <v>4054</v>
      </c>
    </row>
    <row r="706" spans="1:7" x14ac:dyDescent="0.25">
      <c r="A706" s="220" t="s">
        <v>27</v>
      </c>
      <c r="B706" s="220" t="s">
        <v>4055</v>
      </c>
      <c r="C706" s="220" t="s">
        <v>4056</v>
      </c>
      <c r="D706" s="220" t="s">
        <v>4057</v>
      </c>
      <c r="E706" s="220" t="s">
        <v>4058</v>
      </c>
      <c r="F706" s="220" t="s">
        <v>4059</v>
      </c>
      <c r="G706" s="220" t="s">
        <v>4060</v>
      </c>
    </row>
    <row r="707" spans="1:7" x14ac:dyDescent="0.25">
      <c r="A707" s="220" t="s">
        <v>28</v>
      </c>
      <c r="B707" s="220" t="s">
        <v>4061</v>
      </c>
      <c r="C707" s="220" t="s">
        <v>4062</v>
      </c>
      <c r="D707" s="220" t="s">
        <v>4063</v>
      </c>
      <c r="E707" s="220" t="s">
        <v>4031</v>
      </c>
      <c r="F707" s="220" t="s">
        <v>4064</v>
      </c>
      <c r="G707" s="220" t="s">
        <v>4065</v>
      </c>
    </row>
    <row r="708" spans="1:7" x14ac:dyDescent="0.25">
      <c r="A708" s="220" t="s">
        <v>29</v>
      </c>
      <c r="B708" s="220" t="s">
        <v>4066</v>
      </c>
      <c r="C708" s="220" t="s">
        <v>4067</v>
      </c>
      <c r="D708" s="220" t="s">
        <v>4068</v>
      </c>
      <c r="E708" s="220" t="s">
        <v>4069</v>
      </c>
      <c r="F708" s="220" t="s">
        <v>4070</v>
      </c>
      <c r="G708" s="220" t="s">
        <v>4071</v>
      </c>
    </row>
    <row r="709" spans="1:7" x14ac:dyDescent="0.25">
      <c r="A709" s="220" t="s">
        <v>30</v>
      </c>
      <c r="B709" s="220" t="s">
        <v>4072</v>
      </c>
      <c r="C709" s="220" t="s">
        <v>4073</v>
      </c>
      <c r="D709" s="220" t="s">
        <v>4074</v>
      </c>
      <c r="E709" s="220" t="s">
        <v>4075</v>
      </c>
      <c r="F709" s="220" t="s">
        <v>4076</v>
      </c>
      <c r="G709" s="220" t="s">
        <v>4077</v>
      </c>
    </row>
    <row r="710" spans="1:7" x14ac:dyDescent="0.25">
      <c r="A710" s="220" t="s">
        <v>31</v>
      </c>
      <c r="B710" s="220" t="s">
        <v>4078</v>
      </c>
      <c r="C710" s="220" t="s">
        <v>4079</v>
      </c>
      <c r="D710" s="220" t="s">
        <v>4080</v>
      </c>
      <c r="E710" s="220" t="s">
        <v>4081</v>
      </c>
      <c r="F710" s="220" t="s">
        <v>4082</v>
      </c>
      <c r="G710" s="220" t="s">
        <v>4083</v>
      </c>
    </row>
    <row r="711" spans="1:7" x14ac:dyDescent="0.25">
      <c r="A711" s="220" t="s">
        <v>32</v>
      </c>
      <c r="B711" s="220" t="s">
        <v>4084</v>
      </c>
      <c r="C711" s="220" t="s">
        <v>4085</v>
      </c>
      <c r="D711" s="220" t="s">
        <v>4086</v>
      </c>
      <c r="E711" s="220" t="s">
        <v>4087</v>
      </c>
      <c r="F711" s="220" t="s">
        <v>4088</v>
      </c>
      <c r="G711" s="220" t="s">
        <v>4089</v>
      </c>
    </row>
    <row r="712" spans="1:7" x14ac:dyDescent="0.25">
      <c r="A712" s="220" t="s">
        <v>33</v>
      </c>
      <c r="B712" s="220" t="s">
        <v>4090</v>
      </c>
      <c r="C712" s="220" t="s">
        <v>4091</v>
      </c>
      <c r="D712" s="220" t="s">
        <v>4092</v>
      </c>
      <c r="E712" s="220" t="s">
        <v>4093</v>
      </c>
      <c r="F712" s="220" t="s">
        <v>4094</v>
      </c>
      <c r="G712" s="220" t="s">
        <v>4095</v>
      </c>
    </row>
    <row r="713" spans="1:7" x14ac:dyDescent="0.25">
      <c r="A713" s="220" t="s">
        <v>34</v>
      </c>
      <c r="B713" s="220" t="s">
        <v>4096</v>
      </c>
      <c r="C713" s="220" t="s">
        <v>4097</v>
      </c>
      <c r="D713" s="220" t="s">
        <v>4098</v>
      </c>
      <c r="E713" s="220" t="s">
        <v>4099</v>
      </c>
      <c r="F713" s="220" t="s">
        <v>4100</v>
      </c>
      <c r="G713" s="220" t="s">
        <v>4097</v>
      </c>
    </row>
    <row r="714" spans="1:7" x14ac:dyDescent="0.25">
      <c r="A714" s="220" t="s">
        <v>35</v>
      </c>
      <c r="B714" s="220" t="s">
        <v>4101</v>
      </c>
      <c r="C714" s="220" t="s">
        <v>4101</v>
      </c>
      <c r="D714" s="220" t="s">
        <v>4102</v>
      </c>
      <c r="E714" s="220" t="s">
        <v>4103</v>
      </c>
      <c r="F714" s="220" t="s">
        <v>4104</v>
      </c>
      <c r="G714" s="220" t="s">
        <v>4105</v>
      </c>
    </row>
    <row r="715" spans="1:7" x14ac:dyDescent="0.25">
      <c r="A715" s="220" t="s">
        <v>36</v>
      </c>
      <c r="B715" s="220" t="s">
        <v>4106</v>
      </c>
      <c r="C715" s="220" t="s">
        <v>4107</v>
      </c>
      <c r="D715" s="220" t="s">
        <v>4108</v>
      </c>
      <c r="E715" s="220" t="s">
        <v>4109</v>
      </c>
      <c r="F715" s="220" t="s">
        <v>4110</v>
      </c>
      <c r="G715" s="220" t="s">
        <v>4107</v>
      </c>
    </row>
    <row r="716" spans="1:7" x14ac:dyDescent="0.25">
      <c r="A716" s="220" t="s">
        <v>37</v>
      </c>
      <c r="B716" s="220" t="s">
        <v>4111</v>
      </c>
      <c r="C716" s="220" t="s">
        <v>4111</v>
      </c>
      <c r="D716" s="220" t="s">
        <v>4112</v>
      </c>
      <c r="E716" s="220" t="s">
        <v>4113</v>
      </c>
      <c r="F716" s="220" t="s">
        <v>4114</v>
      </c>
      <c r="G716" s="220" t="s">
        <v>4111</v>
      </c>
    </row>
    <row r="717" spans="1:7" x14ac:dyDescent="0.25">
      <c r="A717" s="220" t="s">
        <v>38</v>
      </c>
      <c r="B717" s="220" t="s">
        <v>4115</v>
      </c>
      <c r="C717" s="220" t="s">
        <v>4116</v>
      </c>
      <c r="D717" s="220" t="s">
        <v>4117</v>
      </c>
      <c r="E717" s="220" t="s">
        <v>4118</v>
      </c>
      <c r="F717" s="220" t="s">
        <v>4119</v>
      </c>
      <c r="G717" s="220" t="s">
        <v>4120</v>
      </c>
    </row>
    <row r="718" spans="1:7" x14ac:dyDescent="0.25">
      <c r="A718" s="220" t="s">
        <v>39</v>
      </c>
      <c r="B718" s="220" t="s">
        <v>4121</v>
      </c>
      <c r="C718" s="220" t="s">
        <v>4122</v>
      </c>
      <c r="D718" s="220" t="s">
        <v>4123</v>
      </c>
      <c r="E718" s="220" t="s">
        <v>4124</v>
      </c>
      <c r="F718" s="220" t="s">
        <v>4125</v>
      </c>
      <c r="G718" s="220" t="s">
        <v>4126</v>
      </c>
    </row>
    <row r="719" spans="1:7" x14ac:dyDescent="0.25">
      <c r="A719" s="220" t="s">
        <v>40</v>
      </c>
      <c r="B719" s="220" t="s">
        <v>4127</v>
      </c>
      <c r="C719" s="220" t="s">
        <v>4128</v>
      </c>
      <c r="D719" s="220" t="s">
        <v>4129</v>
      </c>
      <c r="E719" s="220" t="s">
        <v>4130</v>
      </c>
      <c r="F719" s="220" t="s">
        <v>4131</v>
      </c>
      <c r="G719" s="220" t="s">
        <v>4132</v>
      </c>
    </row>
    <row r="720" spans="1:7" x14ac:dyDescent="0.25">
      <c r="A720" s="220" t="s">
        <v>4133</v>
      </c>
      <c r="B720" s="263" t="s">
        <v>5185</v>
      </c>
      <c r="C720" s="263" t="s">
        <v>5186</v>
      </c>
      <c r="D720" s="263" t="s">
        <v>5187</v>
      </c>
      <c r="E720" s="263" t="s">
        <v>5188</v>
      </c>
      <c r="F720" s="263" t="s">
        <v>5189</v>
      </c>
      <c r="G720" s="263" t="s">
        <v>5190</v>
      </c>
    </row>
    <row r="721" spans="1:7" x14ac:dyDescent="0.25">
      <c r="A721" s="220" t="s">
        <v>4134</v>
      </c>
      <c r="B721" s="263" t="s">
        <v>5179</v>
      </c>
      <c r="C721" s="263" t="s">
        <v>5180</v>
      </c>
      <c r="D721" s="263" t="s">
        <v>5181</v>
      </c>
      <c r="E721" s="263" t="s">
        <v>5182</v>
      </c>
      <c r="F721" s="263" t="s">
        <v>5183</v>
      </c>
      <c r="G721" s="263" t="s">
        <v>5184</v>
      </c>
    </row>
    <row r="722" spans="1:7" x14ac:dyDescent="0.25">
      <c r="A722" s="220" t="s">
        <v>41</v>
      </c>
      <c r="B722" s="220" t="s">
        <v>4135</v>
      </c>
      <c r="C722" s="220" t="s">
        <v>4136</v>
      </c>
      <c r="D722" s="220" t="s">
        <v>4137</v>
      </c>
      <c r="E722" s="220" t="s">
        <v>4138</v>
      </c>
      <c r="F722" s="220" t="s">
        <v>4139</v>
      </c>
      <c r="G722" s="220" t="s">
        <v>4136</v>
      </c>
    </row>
    <row r="723" spans="1:7" x14ac:dyDescent="0.25">
      <c r="A723" s="220" t="s">
        <v>42</v>
      </c>
      <c r="B723" s="220" t="s">
        <v>42</v>
      </c>
      <c r="C723" s="220" t="s">
        <v>4140</v>
      </c>
      <c r="D723" s="220" t="s">
        <v>4141</v>
      </c>
      <c r="E723" s="220" t="s">
        <v>4142</v>
      </c>
      <c r="F723" s="220" t="s">
        <v>4143</v>
      </c>
      <c r="G723" s="220" t="s">
        <v>4144</v>
      </c>
    </row>
    <row r="724" spans="1:7" x14ac:dyDescent="0.25">
      <c r="A724" s="220" t="s">
        <v>43</v>
      </c>
      <c r="B724" s="220" t="s">
        <v>4145</v>
      </c>
      <c r="C724" s="220" t="s">
        <v>4146</v>
      </c>
      <c r="D724" s="220" t="s">
        <v>4147</v>
      </c>
      <c r="E724" s="220" t="s">
        <v>4148</v>
      </c>
      <c r="F724" s="220" t="s">
        <v>4149</v>
      </c>
      <c r="G724" s="220" t="s">
        <v>4150</v>
      </c>
    </row>
    <row r="725" spans="1:7" x14ac:dyDescent="0.25">
      <c r="A725" s="220" t="s">
        <v>44</v>
      </c>
      <c r="B725" s="220" t="s">
        <v>4151</v>
      </c>
      <c r="C725" s="220" t="s">
        <v>4152</v>
      </c>
      <c r="D725" s="220" t="s">
        <v>4153</v>
      </c>
      <c r="E725" s="220" t="s">
        <v>4154</v>
      </c>
      <c r="F725" s="220" t="s">
        <v>4155</v>
      </c>
      <c r="G725" s="220" t="s">
        <v>4156</v>
      </c>
    </row>
    <row r="726" spans="1:7" x14ac:dyDescent="0.25">
      <c r="A726" s="220" t="s">
        <v>45</v>
      </c>
      <c r="B726" s="220" t="s">
        <v>4157</v>
      </c>
      <c r="C726" s="220" t="s">
        <v>4158</v>
      </c>
      <c r="D726" s="220" t="s">
        <v>4159</v>
      </c>
      <c r="E726" s="220" t="s">
        <v>4160</v>
      </c>
      <c r="F726" s="220" t="s">
        <v>4160</v>
      </c>
      <c r="G726" s="220" t="s">
        <v>4158</v>
      </c>
    </row>
    <row r="727" spans="1:7" x14ac:dyDescent="0.25">
      <c r="A727" s="220" t="s">
        <v>46</v>
      </c>
      <c r="B727" s="220" t="s">
        <v>4161</v>
      </c>
      <c r="C727" s="220" t="s">
        <v>4162</v>
      </c>
      <c r="D727" s="220" t="s">
        <v>4163</v>
      </c>
      <c r="E727" s="220" t="s">
        <v>4164</v>
      </c>
      <c r="F727" s="220" t="s">
        <v>4165</v>
      </c>
      <c r="G727" s="220" t="s">
        <v>4166</v>
      </c>
    </row>
    <row r="728" spans="1:7" x14ac:dyDescent="0.25">
      <c r="A728" s="220" t="s">
        <v>47</v>
      </c>
      <c r="B728" s="220" t="s">
        <v>4167</v>
      </c>
      <c r="C728" s="220" t="s">
        <v>4168</v>
      </c>
      <c r="D728" s="220" t="s">
        <v>4169</v>
      </c>
      <c r="E728" s="220" t="s">
        <v>4170</v>
      </c>
      <c r="F728" s="220" t="s">
        <v>4171</v>
      </c>
      <c r="G728" s="220" t="s">
        <v>4172</v>
      </c>
    </row>
    <row r="729" spans="1:7" x14ac:dyDescent="0.25">
      <c r="A729" s="220" t="s">
        <v>48</v>
      </c>
      <c r="B729" s="220" t="s">
        <v>4173</v>
      </c>
      <c r="C729" s="220" t="s">
        <v>4174</v>
      </c>
      <c r="D729" s="220" t="s">
        <v>4175</v>
      </c>
      <c r="E729" s="220" t="s">
        <v>4176</v>
      </c>
      <c r="F729" s="220" t="s">
        <v>4177</v>
      </c>
      <c r="G729" s="220" t="s">
        <v>4178</v>
      </c>
    </row>
    <row r="730" spans="1:7" x14ac:dyDescent="0.25">
      <c r="A730" s="220" t="s">
        <v>49</v>
      </c>
      <c r="B730" s="220" t="s">
        <v>4179</v>
      </c>
      <c r="C730" s="220" t="s">
        <v>4180</v>
      </c>
      <c r="D730" s="220" t="s">
        <v>4181</v>
      </c>
      <c r="E730" s="220" t="s">
        <v>4182</v>
      </c>
      <c r="F730" s="220" t="s">
        <v>4183</v>
      </c>
      <c r="G730" s="220" t="s">
        <v>4180</v>
      </c>
    </row>
    <row r="731" spans="1:7" x14ac:dyDescent="0.25">
      <c r="A731" s="220" t="s">
        <v>50</v>
      </c>
      <c r="B731" s="220" t="s">
        <v>4184</v>
      </c>
      <c r="C731" s="220" t="s">
        <v>4185</v>
      </c>
      <c r="D731" s="220" t="s">
        <v>4186</v>
      </c>
      <c r="E731" s="220" t="s">
        <v>4187</v>
      </c>
      <c r="F731" s="220" t="s">
        <v>4188</v>
      </c>
      <c r="G731" s="220" t="s">
        <v>4189</v>
      </c>
    </row>
    <row r="732" spans="1:7" x14ac:dyDescent="0.25">
      <c r="A732" s="220" t="s">
        <v>51</v>
      </c>
      <c r="B732" s="220" t="s">
        <v>4190</v>
      </c>
      <c r="C732" s="220" t="s">
        <v>4191</v>
      </c>
      <c r="D732" s="220" t="s">
        <v>4192</v>
      </c>
      <c r="E732" s="220" t="s">
        <v>4193</v>
      </c>
      <c r="F732" s="220" t="s">
        <v>4194</v>
      </c>
      <c r="G732" s="220" t="s">
        <v>4195</v>
      </c>
    </row>
    <row r="733" spans="1:7" x14ac:dyDescent="0.25">
      <c r="A733" s="220" t="s">
        <v>52</v>
      </c>
      <c r="B733" s="220" t="s">
        <v>52</v>
      </c>
      <c r="C733" s="220" t="s">
        <v>52</v>
      </c>
      <c r="D733" s="220" t="s">
        <v>52</v>
      </c>
      <c r="E733" s="220" t="s">
        <v>4196</v>
      </c>
      <c r="F733" s="220" t="s">
        <v>4197</v>
      </c>
      <c r="G733" s="220" t="s">
        <v>52</v>
      </c>
    </row>
    <row r="734" spans="1:7" x14ac:dyDescent="0.25">
      <c r="A734" s="220" t="s">
        <v>53</v>
      </c>
      <c r="B734" s="220" t="s">
        <v>4198</v>
      </c>
      <c r="C734" s="220" t="s">
        <v>4199</v>
      </c>
      <c r="D734" s="220" t="s">
        <v>4200</v>
      </c>
      <c r="E734" s="220" t="s">
        <v>4201</v>
      </c>
      <c r="F734" s="220" t="s">
        <v>4202</v>
      </c>
      <c r="G734" s="220" t="s">
        <v>4199</v>
      </c>
    </row>
    <row r="735" spans="1:7" x14ac:dyDescent="0.25">
      <c r="A735" s="220" t="s">
        <v>54</v>
      </c>
      <c r="B735" s="220" t="s">
        <v>4203</v>
      </c>
      <c r="C735" s="220" t="s">
        <v>4204</v>
      </c>
      <c r="D735" s="220" t="s">
        <v>4205</v>
      </c>
      <c r="E735" s="220" t="s">
        <v>4206</v>
      </c>
      <c r="F735" s="220" t="s">
        <v>4207</v>
      </c>
      <c r="G735" s="220" t="s">
        <v>4208</v>
      </c>
    </row>
    <row r="736" spans="1:7" x14ac:dyDescent="0.25">
      <c r="A736" s="220" t="s">
        <v>55</v>
      </c>
      <c r="B736" s="220" t="s">
        <v>4209</v>
      </c>
      <c r="C736" s="220" t="s">
        <v>4210</v>
      </c>
      <c r="D736" s="220" t="s">
        <v>4211</v>
      </c>
      <c r="E736" s="220" t="s">
        <v>4212</v>
      </c>
      <c r="F736" s="220" t="s">
        <v>4213</v>
      </c>
      <c r="G736" s="220" t="s">
        <v>4214</v>
      </c>
    </row>
    <row r="737" spans="1:7" x14ac:dyDescent="0.25">
      <c r="A737" s="220" t="s">
        <v>56</v>
      </c>
      <c r="B737" s="220" t="s">
        <v>4215</v>
      </c>
      <c r="C737" s="220" t="s">
        <v>4216</v>
      </c>
      <c r="D737" s="220" t="s">
        <v>4217</v>
      </c>
      <c r="E737" s="220" t="s">
        <v>4218</v>
      </c>
      <c r="F737" s="220" t="s">
        <v>4219</v>
      </c>
      <c r="G737" s="220" t="s">
        <v>4220</v>
      </c>
    </row>
    <row r="738" spans="1:7" x14ac:dyDescent="0.25">
      <c r="A738" s="220" t="s">
        <v>57</v>
      </c>
      <c r="B738" s="220" t="s">
        <v>4221</v>
      </c>
      <c r="C738" s="220" t="s">
        <v>4222</v>
      </c>
      <c r="D738" s="220" t="s">
        <v>4223</v>
      </c>
      <c r="E738" s="220" t="s">
        <v>4224</v>
      </c>
      <c r="F738" s="220" t="s">
        <v>4225</v>
      </c>
      <c r="G738" s="220" t="s">
        <v>4226</v>
      </c>
    </row>
    <row r="739" spans="1:7" x14ac:dyDescent="0.25">
      <c r="A739" s="220" t="s">
        <v>58</v>
      </c>
      <c r="B739" s="220" t="s">
        <v>4227</v>
      </c>
      <c r="C739" s="220" t="s">
        <v>4228</v>
      </c>
      <c r="D739" s="220" t="s">
        <v>4229</v>
      </c>
      <c r="E739" s="220" t="s">
        <v>4230</v>
      </c>
      <c r="F739" s="220" t="s">
        <v>4231</v>
      </c>
      <c r="G739" s="220" t="s">
        <v>4232</v>
      </c>
    </row>
    <row r="740" spans="1:7" x14ac:dyDescent="0.25">
      <c r="A740" s="220" t="s">
        <v>4233</v>
      </c>
      <c r="B740" t="s">
        <v>5203</v>
      </c>
      <c r="C740" t="s">
        <v>5204</v>
      </c>
      <c r="D740" t="s">
        <v>5205</v>
      </c>
      <c r="E740" t="s">
        <v>5206</v>
      </c>
      <c r="F740" t="s">
        <v>5201</v>
      </c>
      <c r="G740" t="s">
        <v>5204</v>
      </c>
    </row>
    <row r="741" spans="1:7" x14ac:dyDescent="0.25">
      <c r="A741" s="220" t="s">
        <v>60</v>
      </c>
      <c r="B741" s="220" t="s">
        <v>60</v>
      </c>
      <c r="C741" s="220" t="s">
        <v>4234</v>
      </c>
      <c r="D741" s="220" t="s">
        <v>4235</v>
      </c>
      <c r="E741" s="220" t="s">
        <v>4236</v>
      </c>
      <c r="F741" s="220" t="s">
        <v>4237</v>
      </c>
      <c r="G741" s="220" t="s">
        <v>4238</v>
      </c>
    </row>
    <row r="742" spans="1:7" x14ac:dyDescent="0.25">
      <c r="A742" s="220" t="s">
        <v>61</v>
      </c>
      <c r="B742" s="220" t="s">
        <v>4239</v>
      </c>
      <c r="C742" s="220" t="s">
        <v>4240</v>
      </c>
      <c r="D742" s="220" t="s">
        <v>4241</v>
      </c>
      <c r="E742" s="220" t="s">
        <v>4242</v>
      </c>
      <c r="F742" s="220" t="s">
        <v>4243</v>
      </c>
      <c r="G742" s="220" t="s">
        <v>4244</v>
      </c>
    </row>
    <row r="743" spans="1:7" x14ac:dyDescent="0.25">
      <c r="A743" s="220" t="s">
        <v>4245</v>
      </c>
      <c r="B743" s="261" t="s">
        <v>5140</v>
      </c>
      <c r="C743" s="261" t="s">
        <v>5141</v>
      </c>
      <c r="D743" s="261" t="s">
        <v>5142</v>
      </c>
      <c r="E743" s="261" t="s">
        <v>5143</v>
      </c>
      <c r="F743" s="261" t="s">
        <v>5144</v>
      </c>
      <c r="G743" s="261" t="s">
        <v>5145</v>
      </c>
    </row>
    <row r="744" spans="1:7" x14ac:dyDescent="0.25">
      <c r="A744" s="220" t="s">
        <v>62</v>
      </c>
      <c r="B744" s="220" t="s">
        <v>4246</v>
      </c>
      <c r="C744" s="220" t="s">
        <v>4247</v>
      </c>
      <c r="D744" s="220" t="s">
        <v>4248</v>
      </c>
      <c r="E744" s="220" t="s">
        <v>4249</v>
      </c>
      <c r="F744" s="220" t="s">
        <v>4250</v>
      </c>
      <c r="G744" s="220" t="s">
        <v>4251</v>
      </c>
    </row>
    <row r="745" spans="1:7" x14ac:dyDescent="0.25">
      <c r="A745" s="220" t="s">
        <v>63</v>
      </c>
      <c r="B745" s="220" t="s">
        <v>4252</v>
      </c>
      <c r="C745" s="220" t="s">
        <v>4253</v>
      </c>
      <c r="D745" s="220" t="s">
        <v>4254</v>
      </c>
      <c r="E745" s="220" t="s">
        <v>4255</v>
      </c>
      <c r="F745" s="220" t="s">
        <v>4256</v>
      </c>
      <c r="G745" s="220" t="s">
        <v>4257</v>
      </c>
    </row>
    <row r="746" spans="1:7" x14ac:dyDescent="0.25">
      <c r="A746" s="220" t="s">
        <v>64</v>
      </c>
      <c r="B746" s="220" t="s">
        <v>4258</v>
      </c>
      <c r="C746" s="220" t="s">
        <v>4259</v>
      </c>
      <c r="D746" s="220" t="s">
        <v>4260</v>
      </c>
      <c r="E746" s="220" t="s">
        <v>4261</v>
      </c>
      <c r="F746" s="220" t="s">
        <v>4262</v>
      </c>
      <c r="G746" s="220" t="s">
        <v>4263</v>
      </c>
    </row>
    <row r="747" spans="1:7" x14ac:dyDescent="0.25">
      <c r="A747" s="220" t="s">
        <v>65</v>
      </c>
      <c r="B747" s="220" t="s">
        <v>4078</v>
      </c>
      <c r="C747" s="220" t="s">
        <v>4264</v>
      </c>
      <c r="D747" s="220" t="s">
        <v>4265</v>
      </c>
      <c r="E747" s="220" t="s">
        <v>4266</v>
      </c>
      <c r="F747" s="220" t="s">
        <v>4262</v>
      </c>
      <c r="G747" s="220" t="s">
        <v>4267</v>
      </c>
    </row>
    <row r="748" spans="1:7" x14ac:dyDescent="0.25">
      <c r="A748" s="220" t="s">
        <v>66</v>
      </c>
      <c r="B748" s="220" t="s">
        <v>4268</v>
      </c>
      <c r="C748" s="220" t="s">
        <v>4269</v>
      </c>
      <c r="D748" s="220" t="s">
        <v>4268</v>
      </c>
      <c r="E748" s="220" t="s">
        <v>4270</v>
      </c>
      <c r="F748" s="220" t="s">
        <v>4271</v>
      </c>
      <c r="G748" s="220" t="s">
        <v>4272</v>
      </c>
    </row>
    <row r="749" spans="1:7" x14ac:dyDescent="0.25">
      <c r="A749" s="220" t="s">
        <v>67</v>
      </c>
      <c r="B749" s="220" t="s">
        <v>4273</v>
      </c>
      <c r="C749" s="220" t="s">
        <v>4274</v>
      </c>
      <c r="D749" s="220" t="s">
        <v>4275</v>
      </c>
      <c r="E749" s="220" t="s">
        <v>4276</v>
      </c>
      <c r="F749" s="220" t="s">
        <v>4277</v>
      </c>
      <c r="G749" s="220" t="s">
        <v>4278</v>
      </c>
    </row>
    <row r="750" spans="1:7" x14ac:dyDescent="0.25">
      <c r="A750" s="220" t="s">
        <v>68</v>
      </c>
      <c r="B750" s="220" t="s">
        <v>4279</v>
      </c>
      <c r="C750" s="220" t="s">
        <v>4280</v>
      </c>
      <c r="D750" s="220" t="s">
        <v>4281</v>
      </c>
      <c r="E750" s="220" t="s">
        <v>4282</v>
      </c>
      <c r="F750" s="220" t="s">
        <v>4283</v>
      </c>
      <c r="G750" s="220" t="s">
        <v>4284</v>
      </c>
    </row>
    <row r="751" spans="1:7" x14ac:dyDescent="0.25">
      <c r="A751" s="220" t="s">
        <v>69</v>
      </c>
      <c r="B751" s="220" t="s">
        <v>4285</v>
      </c>
      <c r="C751" s="220" t="s">
        <v>4286</v>
      </c>
      <c r="D751" s="220" t="s">
        <v>4287</v>
      </c>
      <c r="E751" s="220" t="s">
        <v>4288</v>
      </c>
      <c r="F751" s="220" t="s">
        <v>4289</v>
      </c>
      <c r="G751" s="220" t="s">
        <v>4290</v>
      </c>
    </row>
    <row r="752" spans="1:7" x14ac:dyDescent="0.25">
      <c r="A752" s="220" t="s">
        <v>70</v>
      </c>
      <c r="B752" s="220" t="s">
        <v>4291</v>
      </c>
      <c r="C752" s="220" t="s">
        <v>4292</v>
      </c>
      <c r="D752" s="220" t="s">
        <v>4293</v>
      </c>
      <c r="E752" s="220" t="s">
        <v>4294</v>
      </c>
      <c r="F752" s="220" t="s">
        <v>4295</v>
      </c>
      <c r="G752" s="220" t="s">
        <v>4296</v>
      </c>
    </row>
    <row r="753" spans="1:7" x14ac:dyDescent="0.25">
      <c r="A753" s="220" t="s">
        <v>5382</v>
      </c>
      <c r="B753" s="280" t="s">
        <v>5383</v>
      </c>
      <c r="C753" s="280" t="s">
        <v>5384</v>
      </c>
      <c r="D753" s="280" t="s">
        <v>5385</v>
      </c>
      <c r="E753" s="280" t="s">
        <v>5386</v>
      </c>
      <c r="F753" s="280" t="s">
        <v>5387</v>
      </c>
      <c r="G753" s="280" t="s">
        <v>5388</v>
      </c>
    </row>
    <row r="754" spans="1:7" x14ac:dyDescent="0.25">
      <c r="A754" s="220" t="s">
        <v>4297</v>
      </c>
      <c r="B754" t="s">
        <v>5197</v>
      </c>
      <c r="C754" t="s">
        <v>5198</v>
      </c>
      <c r="D754" t="s">
        <v>5199</v>
      </c>
      <c r="E754" t="s">
        <v>5200</v>
      </c>
      <c r="F754" t="s">
        <v>5201</v>
      </c>
      <c r="G754" t="s">
        <v>5202</v>
      </c>
    </row>
    <row r="755" spans="1:7" x14ac:dyDescent="0.25">
      <c r="A755" s="220" t="s">
        <v>4298</v>
      </c>
      <c r="B755" t="s">
        <v>5191</v>
      </c>
      <c r="C755" t="s">
        <v>5192</v>
      </c>
      <c r="D755" t="s">
        <v>5193</v>
      </c>
      <c r="E755" t="s">
        <v>5194</v>
      </c>
      <c r="F755" t="s">
        <v>5195</v>
      </c>
      <c r="G755" t="s">
        <v>5196</v>
      </c>
    </row>
    <row r="756" spans="1:7" x14ac:dyDescent="0.25">
      <c r="A756" s="220" t="s">
        <v>71</v>
      </c>
      <c r="B756" s="220" t="s">
        <v>4299</v>
      </c>
      <c r="C756" s="220" t="s">
        <v>4300</v>
      </c>
      <c r="D756" s="220" t="s">
        <v>4301</v>
      </c>
      <c r="E756" s="220" t="s">
        <v>4302</v>
      </c>
      <c r="F756" s="220" t="s">
        <v>4303</v>
      </c>
      <c r="G756" s="220" t="s">
        <v>4300</v>
      </c>
    </row>
    <row r="757" spans="1:7" x14ac:dyDescent="0.25">
      <c r="A757" s="220" t="s">
        <v>72</v>
      </c>
      <c r="B757" s="220" t="s">
        <v>4304</v>
      </c>
      <c r="C757" s="220" t="s">
        <v>4305</v>
      </c>
      <c r="D757" s="220" t="s">
        <v>4306</v>
      </c>
      <c r="E757" s="220" t="s">
        <v>4307</v>
      </c>
      <c r="F757" s="220" t="s">
        <v>4308</v>
      </c>
      <c r="G757" s="220" t="s">
        <v>4309</v>
      </c>
    </row>
    <row r="758" spans="1:7" x14ac:dyDescent="0.25">
      <c r="A758" s="220" t="s">
        <v>73</v>
      </c>
      <c r="B758" s="220" t="s">
        <v>4310</v>
      </c>
      <c r="C758" s="220" t="s">
        <v>4311</v>
      </c>
      <c r="D758" s="220" t="s">
        <v>4312</v>
      </c>
      <c r="E758" s="220" t="s">
        <v>4313</v>
      </c>
      <c r="F758" s="220" t="s">
        <v>4314</v>
      </c>
      <c r="G758" s="220" t="s">
        <v>4311</v>
      </c>
    </row>
    <row r="759" spans="1:7" x14ac:dyDescent="0.25">
      <c r="A759" s="220" t="s">
        <v>74</v>
      </c>
      <c r="B759" s="220" t="s">
        <v>4315</v>
      </c>
      <c r="C759" s="220" t="s">
        <v>4316</v>
      </c>
      <c r="D759" s="220" t="s">
        <v>4317</v>
      </c>
      <c r="E759" s="220" t="s">
        <v>4318</v>
      </c>
      <c r="F759" s="220" t="s">
        <v>4319</v>
      </c>
      <c r="G759" s="220" t="s">
        <v>4320</v>
      </c>
    </row>
    <row r="760" spans="1:7" x14ac:dyDescent="0.25">
      <c r="A760" s="220" t="s">
        <v>75</v>
      </c>
      <c r="B760" s="220" t="s">
        <v>4321</v>
      </c>
      <c r="C760" s="220" t="s">
        <v>4322</v>
      </c>
      <c r="D760" s="220" t="s">
        <v>4323</v>
      </c>
      <c r="E760" s="220" t="s">
        <v>4324</v>
      </c>
      <c r="F760" s="220" t="s">
        <v>4325</v>
      </c>
      <c r="G760" s="220" t="s">
        <v>4326</v>
      </c>
    </row>
    <row r="761" spans="1:7" x14ac:dyDescent="0.25">
      <c r="A761" s="220" t="s">
        <v>76</v>
      </c>
      <c r="B761" s="220" t="s">
        <v>4327</v>
      </c>
      <c r="C761" s="220" t="s">
        <v>4328</v>
      </c>
      <c r="D761" s="220" t="s">
        <v>4329</v>
      </c>
      <c r="E761" s="220" t="s">
        <v>4330</v>
      </c>
      <c r="F761" s="220" t="s">
        <v>4331</v>
      </c>
      <c r="G761" s="220" t="s">
        <v>4332</v>
      </c>
    </row>
    <row r="762" spans="1:7" x14ac:dyDescent="0.25">
      <c r="A762" s="220" t="s">
        <v>77</v>
      </c>
      <c r="B762" s="220" t="s">
        <v>4333</v>
      </c>
      <c r="C762" s="220" t="s">
        <v>4334</v>
      </c>
      <c r="D762" s="220" t="s">
        <v>4335</v>
      </c>
      <c r="E762" s="220" t="s">
        <v>4336</v>
      </c>
      <c r="F762" s="220" t="s">
        <v>4337</v>
      </c>
      <c r="G762" s="220" t="s">
        <v>4338</v>
      </c>
    </row>
    <row r="763" spans="1:7" x14ac:dyDescent="0.25">
      <c r="A763" s="220" t="s">
        <v>78</v>
      </c>
      <c r="B763" s="220" t="s">
        <v>78</v>
      </c>
      <c r="C763" s="220" t="s">
        <v>78</v>
      </c>
      <c r="D763" s="220" t="s">
        <v>78</v>
      </c>
      <c r="E763" s="220" t="s">
        <v>4339</v>
      </c>
      <c r="F763" s="220" t="s">
        <v>4340</v>
      </c>
      <c r="G763" s="220" t="s">
        <v>78</v>
      </c>
    </row>
    <row r="764" spans="1:7" x14ac:dyDescent="0.25">
      <c r="A764" s="220" t="s">
        <v>79</v>
      </c>
      <c r="B764" s="220" t="s">
        <v>4341</v>
      </c>
      <c r="C764" s="220" t="s">
        <v>4342</v>
      </c>
      <c r="D764" s="220" t="s">
        <v>4343</v>
      </c>
      <c r="E764" s="220" t="s">
        <v>4344</v>
      </c>
      <c r="F764" s="220" t="s">
        <v>4345</v>
      </c>
      <c r="G764" s="220" t="s">
        <v>4346</v>
      </c>
    </row>
    <row r="765" spans="1:7" x14ac:dyDescent="0.25">
      <c r="A765" s="220" t="s">
        <v>80</v>
      </c>
      <c r="B765" s="220" t="s">
        <v>4347</v>
      </c>
      <c r="C765" s="220" t="s">
        <v>4348</v>
      </c>
      <c r="D765" s="220" t="s">
        <v>4349</v>
      </c>
      <c r="E765" s="220" t="s">
        <v>4350</v>
      </c>
      <c r="F765" s="220" t="s">
        <v>4351</v>
      </c>
      <c r="G765" s="220" t="s">
        <v>4352</v>
      </c>
    </row>
    <row r="766" spans="1:7" x14ac:dyDescent="0.25">
      <c r="A766" s="220" t="s">
        <v>81</v>
      </c>
      <c r="B766" s="220" t="s">
        <v>4353</v>
      </c>
      <c r="C766" s="220" t="s">
        <v>4354</v>
      </c>
      <c r="D766" s="220" t="s">
        <v>4355</v>
      </c>
      <c r="E766" s="220" t="s">
        <v>4356</v>
      </c>
      <c r="F766" s="220" t="s">
        <v>4357</v>
      </c>
      <c r="G766" s="220" t="s">
        <v>4358</v>
      </c>
    </row>
    <row r="767" spans="1:7" x14ac:dyDescent="0.25">
      <c r="A767" s="220" t="s">
        <v>82</v>
      </c>
      <c r="B767" s="220" t="s">
        <v>4359</v>
      </c>
      <c r="C767" s="220" t="s">
        <v>4360</v>
      </c>
      <c r="D767" s="220" t="s">
        <v>4361</v>
      </c>
      <c r="E767" s="220" t="s">
        <v>4362</v>
      </c>
      <c r="F767" s="220" t="s">
        <v>4363</v>
      </c>
      <c r="G767" s="220" t="s">
        <v>4364</v>
      </c>
    </row>
    <row r="768" spans="1:7" x14ac:dyDescent="0.25">
      <c r="A768" s="220" t="s">
        <v>83</v>
      </c>
      <c r="B768" s="220" t="s">
        <v>4365</v>
      </c>
      <c r="C768" s="220" t="s">
        <v>4284</v>
      </c>
      <c r="D768" s="220" t="s">
        <v>4366</v>
      </c>
      <c r="E768" s="220" t="s">
        <v>4367</v>
      </c>
      <c r="F768" s="220" t="s">
        <v>4368</v>
      </c>
      <c r="G768" s="220" t="s">
        <v>4369</v>
      </c>
    </row>
    <row r="769" spans="1:7" x14ac:dyDescent="0.25">
      <c r="A769" s="220" t="s">
        <v>84</v>
      </c>
      <c r="B769" s="220" t="s">
        <v>4370</v>
      </c>
      <c r="C769" s="220" t="s">
        <v>4371</v>
      </c>
      <c r="D769" s="220" t="s">
        <v>4372</v>
      </c>
      <c r="E769" s="220" t="s">
        <v>4373</v>
      </c>
      <c r="F769" s="220" t="s">
        <v>4374</v>
      </c>
      <c r="G769" s="220" t="s">
        <v>4375</v>
      </c>
    </row>
    <row r="770" spans="1:7" x14ac:dyDescent="0.25">
      <c r="A770" s="220" t="s">
        <v>85</v>
      </c>
      <c r="B770" s="220" t="s">
        <v>4376</v>
      </c>
      <c r="C770" s="220" t="s">
        <v>4377</v>
      </c>
      <c r="D770" s="220" t="s">
        <v>4378</v>
      </c>
      <c r="E770" s="220" t="s">
        <v>4379</v>
      </c>
      <c r="F770" s="220" t="s">
        <v>4380</v>
      </c>
      <c r="G770" s="220" t="s">
        <v>4377</v>
      </c>
    </row>
    <row r="771" spans="1:7" x14ac:dyDescent="0.25">
      <c r="A771" s="220" t="s">
        <v>86</v>
      </c>
      <c r="B771" s="220" t="s">
        <v>4381</v>
      </c>
      <c r="C771" s="220" t="s">
        <v>4382</v>
      </c>
      <c r="D771" s="220" t="s">
        <v>4383</v>
      </c>
      <c r="E771" s="220" t="s">
        <v>4384</v>
      </c>
      <c r="F771" s="220" t="s">
        <v>4385</v>
      </c>
      <c r="G771" s="220" t="s">
        <v>4386</v>
      </c>
    </row>
    <row r="772" spans="1:7" x14ac:dyDescent="0.25">
      <c r="A772" s="220" t="s">
        <v>87</v>
      </c>
      <c r="B772" s="220" t="s">
        <v>4387</v>
      </c>
      <c r="C772" s="220" t="s">
        <v>4388</v>
      </c>
      <c r="D772" s="220" t="s">
        <v>4389</v>
      </c>
      <c r="E772" s="220" t="s">
        <v>4390</v>
      </c>
      <c r="F772" s="220" t="s">
        <v>4391</v>
      </c>
      <c r="G772" s="220" t="s">
        <v>4392</v>
      </c>
    </row>
    <row r="773" spans="1:7" x14ac:dyDescent="0.25">
      <c r="A773" s="220" t="s">
        <v>88</v>
      </c>
      <c r="B773" s="220" t="s">
        <v>4393</v>
      </c>
      <c r="C773" s="220" t="s">
        <v>4394</v>
      </c>
      <c r="D773" s="220" t="s">
        <v>4395</v>
      </c>
      <c r="E773" s="220" t="s">
        <v>4396</v>
      </c>
      <c r="F773" s="220" t="s">
        <v>4397</v>
      </c>
      <c r="G773" s="220" t="s">
        <v>4394</v>
      </c>
    </row>
    <row r="774" spans="1:7" x14ac:dyDescent="0.25">
      <c r="A774" s="220" t="s">
        <v>89</v>
      </c>
      <c r="B774" s="220" t="s">
        <v>4398</v>
      </c>
      <c r="C774" s="220" t="s">
        <v>4398</v>
      </c>
      <c r="D774" s="220" t="s">
        <v>4399</v>
      </c>
      <c r="E774" s="220" t="s">
        <v>4400</v>
      </c>
      <c r="F774" s="220" t="s">
        <v>4401</v>
      </c>
      <c r="G774" s="220" t="s">
        <v>4398</v>
      </c>
    </row>
    <row r="775" spans="1:7" x14ac:dyDescent="0.25">
      <c r="A775" s="220" t="s">
        <v>90</v>
      </c>
      <c r="B775" s="220" t="s">
        <v>4402</v>
      </c>
      <c r="C775" s="220" t="s">
        <v>4403</v>
      </c>
      <c r="D775" s="220" t="s">
        <v>4402</v>
      </c>
      <c r="E775" s="220" t="s">
        <v>4404</v>
      </c>
      <c r="F775" s="220" t="s">
        <v>4405</v>
      </c>
      <c r="G775" s="220" t="s">
        <v>4406</v>
      </c>
    </row>
    <row r="776" spans="1:7" x14ac:dyDescent="0.25">
      <c r="A776" s="220" t="s">
        <v>91</v>
      </c>
      <c r="B776" s="220" t="s">
        <v>4407</v>
      </c>
      <c r="C776" s="220" t="s">
        <v>4408</v>
      </c>
      <c r="D776" s="220" t="s">
        <v>4409</v>
      </c>
      <c r="E776" s="220" t="s">
        <v>4410</v>
      </c>
      <c r="F776" s="220" t="s">
        <v>4410</v>
      </c>
      <c r="G776" s="220" t="s">
        <v>4408</v>
      </c>
    </row>
    <row r="777" spans="1:7" x14ac:dyDescent="0.25">
      <c r="A777" s="220" t="s">
        <v>92</v>
      </c>
      <c r="B777" s="220" t="s">
        <v>4411</v>
      </c>
      <c r="C777" s="220" t="s">
        <v>4412</v>
      </c>
      <c r="D777" s="220" t="s">
        <v>4413</v>
      </c>
      <c r="E777" s="220" t="s">
        <v>4414</v>
      </c>
      <c r="F777" s="220" t="s">
        <v>4415</v>
      </c>
      <c r="G777" s="220" t="s">
        <v>4416</v>
      </c>
    </row>
    <row r="778" spans="1:7" x14ac:dyDescent="0.25">
      <c r="A778" s="220" t="s">
        <v>93</v>
      </c>
      <c r="B778" s="220" t="s">
        <v>4417</v>
      </c>
      <c r="C778" s="220" t="s">
        <v>4418</v>
      </c>
      <c r="D778" s="220" t="s">
        <v>4419</v>
      </c>
      <c r="E778" s="220" t="s">
        <v>4420</v>
      </c>
      <c r="F778" s="220" t="s">
        <v>4421</v>
      </c>
      <c r="G778" s="220" t="s">
        <v>4422</v>
      </c>
    </row>
    <row r="779" spans="1:7" x14ac:dyDescent="0.25">
      <c r="A779" s="281" t="s">
        <v>5270</v>
      </c>
      <c r="B779" s="270" t="s">
        <v>5271</v>
      </c>
      <c r="C779" s="270" t="s">
        <v>5272</v>
      </c>
      <c r="D779" s="270" t="s">
        <v>5271</v>
      </c>
      <c r="E779" s="270" t="s">
        <v>5273</v>
      </c>
      <c r="F779" s="270" t="s">
        <v>5274</v>
      </c>
      <c r="G779" s="270" t="s">
        <v>5275</v>
      </c>
    </row>
    <row r="780" spans="1:7" x14ac:dyDescent="0.25">
      <c r="A780" s="220" t="s">
        <v>94</v>
      </c>
      <c r="B780" s="220" t="s">
        <v>4423</v>
      </c>
      <c r="C780" s="220" t="s">
        <v>4424</v>
      </c>
      <c r="D780" s="220" t="s">
        <v>4425</v>
      </c>
      <c r="E780" s="220" t="s">
        <v>4426</v>
      </c>
      <c r="F780" s="220" t="s">
        <v>4427</v>
      </c>
      <c r="G780" s="220" t="s">
        <v>4428</v>
      </c>
    </row>
    <row r="781" spans="1:7" x14ac:dyDescent="0.25">
      <c r="A781" s="220" t="s">
        <v>95</v>
      </c>
      <c r="B781" s="220" t="s">
        <v>4429</v>
      </c>
      <c r="C781" s="220" t="s">
        <v>4430</v>
      </c>
      <c r="D781" s="220" t="s">
        <v>4431</v>
      </c>
      <c r="E781" s="220" t="s">
        <v>4432</v>
      </c>
      <c r="F781" s="220" t="s">
        <v>4433</v>
      </c>
      <c r="G781" s="220" t="s">
        <v>4434</v>
      </c>
    </row>
    <row r="782" spans="1:7" x14ac:dyDescent="0.25">
      <c r="A782" s="220" t="s">
        <v>96</v>
      </c>
      <c r="B782" s="220" t="s">
        <v>4435</v>
      </c>
      <c r="C782" s="220" t="s">
        <v>4436</v>
      </c>
      <c r="D782" s="220" t="s">
        <v>4437</v>
      </c>
      <c r="E782" s="220" t="s">
        <v>4438</v>
      </c>
      <c r="F782" s="220" t="s">
        <v>4438</v>
      </c>
      <c r="G782" s="220" t="s">
        <v>4439</v>
      </c>
    </row>
    <row r="783" spans="1:7" x14ac:dyDescent="0.25">
      <c r="A783" s="220" t="s">
        <v>97</v>
      </c>
      <c r="B783" s="220" t="s">
        <v>4440</v>
      </c>
      <c r="C783" s="220" t="s">
        <v>4441</v>
      </c>
      <c r="D783" s="220" t="s">
        <v>4442</v>
      </c>
      <c r="E783" s="220" t="s">
        <v>4443</v>
      </c>
      <c r="F783" s="220" t="s">
        <v>4444</v>
      </c>
      <c r="G783" s="220" t="s">
        <v>4445</v>
      </c>
    </row>
    <row r="784" spans="1:7" x14ac:dyDescent="0.25">
      <c r="A784" s="220" t="s">
        <v>98</v>
      </c>
      <c r="B784" s="220" t="s">
        <v>4446</v>
      </c>
      <c r="C784" s="220" t="s">
        <v>4447</v>
      </c>
      <c r="D784" s="220" t="s">
        <v>4448</v>
      </c>
      <c r="E784" s="220" t="s">
        <v>4449</v>
      </c>
      <c r="F784" s="220" t="s">
        <v>4450</v>
      </c>
      <c r="G784" s="220" t="s">
        <v>4451</v>
      </c>
    </row>
    <row r="785" spans="1:7" x14ac:dyDescent="0.25">
      <c r="A785" s="220" t="s">
        <v>99</v>
      </c>
      <c r="B785" s="220" t="s">
        <v>4452</v>
      </c>
      <c r="C785" s="220" t="s">
        <v>4453</v>
      </c>
      <c r="D785" s="220" t="s">
        <v>4454</v>
      </c>
      <c r="E785" s="220" t="s">
        <v>4455</v>
      </c>
      <c r="F785" s="220" t="s">
        <v>4456</v>
      </c>
      <c r="G785" s="220" t="s">
        <v>4457</v>
      </c>
    </row>
    <row r="786" spans="1:7" x14ac:dyDescent="0.25">
      <c r="A786" s="220" t="s">
        <v>100</v>
      </c>
      <c r="B786" s="220" t="s">
        <v>4458</v>
      </c>
      <c r="C786" s="220" t="s">
        <v>4459</v>
      </c>
      <c r="D786" s="220" t="s">
        <v>4460</v>
      </c>
      <c r="E786" s="220" t="s">
        <v>4461</v>
      </c>
      <c r="F786" s="220" t="s">
        <v>4462</v>
      </c>
      <c r="G786" s="220" t="s">
        <v>4463</v>
      </c>
    </row>
    <row r="787" spans="1:7" x14ac:dyDescent="0.25">
      <c r="A787" s="220" t="s">
        <v>101</v>
      </c>
      <c r="B787" s="220" t="s">
        <v>4464</v>
      </c>
      <c r="C787" s="220" t="s">
        <v>4465</v>
      </c>
      <c r="D787" s="220" t="s">
        <v>4466</v>
      </c>
      <c r="E787" s="220" t="s">
        <v>4467</v>
      </c>
      <c r="F787" s="220" t="s">
        <v>4468</v>
      </c>
      <c r="G787" s="220" t="s">
        <v>4469</v>
      </c>
    </row>
    <row r="788" spans="1:7" x14ac:dyDescent="0.25">
      <c r="A788" s="220" t="s">
        <v>102</v>
      </c>
      <c r="B788" s="220" t="s">
        <v>4470</v>
      </c>
      <c r="C788" s="220" t="s">
        <v>4471</v>
      </c>
      <c r="D788" s="220" t="s">
        <v>4472</v>
      </c>
      <c r="E788" s="220" t="s">
        <v>4473</v>
      </c>
      <c r="F788" s="220" t="s">
        <v>4474</v>
      </c>
      <c r="G788" s="220" t="s">
        <v>4475</v>
      </c>
    </row>
    <row r="789" spans="1:7" x14ac:dyDescent="0.25">
      <c r="A789" s="220" t="s">
        <v>103</v>
      </c>
      <c r="B789" s="220" t="s">
        <v>4476</v>
      </c>
      <c r="C789" s="220" t="s">
        <v>4477</v>
      </c>
      <c r="D789" s="220" t="s">
        <v>4478</v>
      </c>
      <c r="E789" s="220" t="s">
        <v>4479</v>
      </c>
      <c r="F789" s="220" t="s">
        <v>4480</v>
      </c>
      <c r="G789" s="220" t="s">
        <v>4481</v>
      </c>
    </row>
    <row r="790" spans="1:7" x14ac:dyDescent="0.25">
      <c r="A790" s="220" t="s">
        <v>104</v>
      </c>
      <c r="B790" s="220" t="s">
        <v>4482</v>
      </c>
      <c r="C790" s="220" t="s">
        <v>4483</v>
      </c>
      <c r="D790" s="220" t="s">
        <v>4484</v>
      </c>
      <c r="E790" s="220" t="s">
        <v>4485</v>
      </c>
      <c r="F790" s="220" t="s">
        <v>4486</v>
      </c>
      <c r="G790" s="220" t="s">
        <v>4487</v>
      </c>
    </row>
    <row r="791" spans="1:7" x14ac:dyDescent="0.25">
      <c r="A791" s="220" t="s">
        <v>4488</v>
      </c>
      <c r="B791" s="261" t="s">
        <v>5146</v>
      </c>
      <c r="C791" s="261" t="s">
        <v>5147</v>
      </c>
      <c r="D791" s="261" t="s">
        <v>5148</v>
      </c>
      <c r="E791" s="261" t="s">
        <v>5149</v>
      </c>
      <c r="F791" s="261" t="s">
        <v>5150</v>
      </c>
      <c r="G791" s="261" t="s">
        <v>5151</v>
      </c>
    </row>
    <row r="792" spans="1:7" x14ac:dyDescent="0.25">
      <c r="A792" s="220" t="s">
        <v>105</v>
      </c>
      <c r="B792" s="220" t="s">
        <v>4489</v>
      </c>
      <c r="C792" s="220" t="s">
        <v>4490</v>
      </c>
      <c r="D792" s="220" t="s">
        <v>4491</v>
      </c>
      <c r="E792" s="220" t="s">
        <v>4492</v>
      </c>
      <c r="F792" s="220" t="s">
        <v>4493</v>
      </c>
      <c r="G792" s="220" t="s">
        <v>4494</v>
      </c>
    </row>
    <row r="793" spans="1:7" x14ac:dyDescent="0.25">
      <c r="A793" s="220" t="s">
        <v>106</v>
      </c>
      <c r="B793" s="220" t="s">
        <v>4495</v>
      </c>
      <c r="C793" s="220" t="s">
        <v>4496</v>
      </c>
      <c r="D793" s="220" t="s">
        <v>4497</v>
      </c>
      <c r="E793" s="220" t="s">
        <v>4498</v>
      </c>
      <c r="F793" s="220" t="s">
        <v>4499</v>
      </c>
      <c r="G793" s="220" t="s">
        <v>4500</v>
      </c>
    </row>
    <row r="794" spans="1:7" x14ac:dyDescent="0.25">
      <c r="A794" s="220" t="s">
        <v>107</v>
      </c>
      <c r="B794" s="220" t="s">
        <v>4501</v>
      </c>
      <c r="C794" s="220" t="s">
        <v>4502</v>
      </c>
      <c r="D794" s="220" t="s">
        <v>4503</v>
      </c>
      <c r="E794" s="220" t="s">
        <v>4504</v>
      </c>
      <c r="F794" s="220" t="s">
        <v>4505</v>
      </c>
      <c r="G794" s="220" t="s">
        <v>4506</v>
      </c>
    </row>
    <row r="795" spans="1:7" x14ac:dyDescent="0.25">
      <c r="A795" s="220" t="s">
        <v>108</v>
      </c>
      <c r="B795" s="220" t="s">
        <v>4507</v>
      </c>
      <c r="C795" s="220" t="s">
        <v>4508</v>
      </c>
      <c r="D795" s="220" t="s">
        <v>4509</v>
      </c>
      <c r="E795" s="220" t="s">
        <v>4510</v>
      </c>
      <c r="F795" s="220" t="s">
        <v>4511</v>
      </c>
      <c r="G795" s="220" t="s">
        <v>4512</v>
      </c>
    </row>
    <row r="796" spans="1:7" x14ac:dyDescent="0.25">
      <c r="A796" s="220" t="s">
        <v>109</v>
      </c>
      <c r="B796" s="220" t="s">
        <v>4513</v>
      </c>
      <c r="C796" s="220" t="s">
        <v>4514</v>
      </c>
      <c r="D796" s="220" t="s">
        <v>4515</v>
      </c>
      <c r="E796" s="220" t="s">
        <v>4516</v>
      </c>
      <c r="F796" s="220" t="s">
        <v>4517</v>
      </c>
      <c r="G796" s="220" t="s">
        <v>4518</v>
      </c>
    </row>
    <row r="797" spans="1:7" x14ac:dyDescent="0.25">
      <c r="A797" s="220" t="s">
        <v>110</v>
      </c>
      <c r="B797" s="220" t="s">
        <v>4519</v>
      </c>
      <c r="C797" s="220" t="s">
        <v>4520</v>
      </c>
      <c r="D797" s="220" t="s">
        <v>4521</v>
      </c>
      <c r="E797" s="220" t="s">
        <v>4522</v>
      </c>
      <c r="F797" s="220" t="s">
        <v>4523</v>
      </c>
      <c r="G797" s="220" t="s">
        <v>4524</v>
      </c>
    </row>
    <row r="798" spans="1:7" x14ac:dyDescent="0.25">
      <c r="A798" s="220" t="s">
        <v>111</v>
      </c>
      <c r="B798" s="220" t="s">
        <v>4525</v>
      </c>
      <c r="C798" s="220" t="s">
        <v>4526</v>
      </c>
      <c r="D798" s="220" t="s">
        <v>4527</v>
      </c>
      <c r="E798" s="220" t="s">
        <v>4528</v>
      </c>
      <c r="F798" s="220" t="s">
        <v>4529</v>
      </c>
      <c r="G798" s="220" t="s">
        <v>4530</v>
      </c>
    </row>
    <row r="799" spans="1:7" x14ac:dyDescent="0.25">
      <c r="A799" s="220" t="s">
        <v>112</v>
      </c>
      <c r="B799" s="220" t="s">
        <v>4531</v>
      </c>
      <c r="C799" s="220" t="s">
        <v>4532</v>
      </c>
      <c r="D799" s="220" t="s">
        <v>4533</v>
      </c>
      <c r="E799" s="220" t="s">
        <v>4534</v>
      </c>
      <c r="F799" s="220" t="s">
        <v>4534</v>
      </c>
      <c r="G799" s="220" t="s">
        <v>4535</v>
      </c>
    </row>
    <row r="800" spans="1:7" x14ac:dyDescent="0.25">
      <c r="A800" s="220" t="s">
        <v>113</v>
      </c>
      <c r="B800" s="220" t="s">
        <v>4536</v>
      </c>
      <c r="C800" s="220" t="s">
        <v>4537</v>
      </c>
      <c r="D800" s="220" t="s">
        <v>4538</v>
      </c>
      <c r="E800" s="220" t="s">
        <v>4539</v>
      </c>
      <c r="F800" s="220" t="s">
        <v>4540</v>
      </c>
      <c r="G800" s="220" t="s">
        <v>4541</v>
      </c>
    </row>
    <row r="801" spans="1:7" x14ac:dyDescent="0.25">
      <c r="A801" s="220" t="s">
        <v>114</v>
      </c>
      <c r="B801" s="220" t="s">
        <v>4542</v>
      </c>
      <c r="C801" s="220" t="s">
        <v>4543</v>
      </c>
      <c r="D801" s="220" t="s">
        <v>4544</v>
      </c>
      <c r="E801" s="220" t="s">
        <v>4545</v>
      </c>
      <c r="F801" s="220" t="s">
        <v>4546</v>
      </c>
      <c r="G801" s="220" t="s">
        <v>4547</v>
      </c>
    </row>
    <row r="802" spans="1:7" x14ac:dyDescent="0.25">
      <c r="A802" s="220" t="s">
        <v>115</v>
      </c>
      <c r="B802" s="220" t="s">
        <v>4548</v>
      </c>
      <c r="C802" s="220" t="s">
        <v>4549</v>
      </c>
      <c r="D802" s="220" t="s">
        <v>4550</v>
      </c>
      <c r="E802" s="220" t="s">
        <v>4551</v>
      </c>
      <c r="F802" s="220" t="s">
        <v>4552</v>
      </c>
      <c r="G802" s="220" t="s">
        <v>4553</v>
      </c>
    </row>
    <row r="803" spans="1:7" x14ac:dyDescent="0.25">
      <c r="A803" s="220" t="s">
        <v>116</v>
      </c>
      <c r="B803" s="220" t="s">
        <v>4554</v>
      </c>
      <c r="C803" s="220" t="s">
        <v>4555</v>
      </c>
      <c r="D803" s="220" t="s">
        <v>4556</v>
      </c>
      <c r="E803" s="220" t="s">
        <v>4557</v>
      </c>
      <c r="F803" s="220" t="s">
        <v>4558</v>
      </c>
      <c r="G803" s="220" t="s">
        <v>4559</v>
      </c>
    </row>
    <row r="804" spans="1:7" x14ac:dyDescent="0.25">
      <c r="A804" s="220" t="s">
        <v>117</v>
      </c>
      <c r="B804" s="220" t="s">
        <v>4560</v>
      </c>
      <c r="C804" s="220" t="s">
        <v>4561</v>
      </c>
      <c r="D804" s="220" t="s">
        <v>4562</v>
      </c>
      <c r="E804" s="220" t="s">
        <v>4563</v>
      </c>
      <c r="F804" s="220" t="s">
        <v>4564</v>
      </c>
      <c r="G804" s="220" t="s">
        <v>4565</v>
      </c>
    </row>
    <row r="805" spans="1:7" x14ac:dyDescent="0.25">
      <c r="A805" s="220" t="s">
        <v>118</v>
      </c>
      <c r="B805" s="220" t="s">
        <v>4566</v>
      </c>
      <c r="C805" s="220" t="s">
        <v>4567</v>
      </c>
      <c r="D805" s="220" t="s">
        <v>4568</v>
      </c>
      <c r="E805" s="220" t="s">
        <v>4569</v>
      </c>
      <c r="F805" s="220" t="s">
        <v>4570</v>
      </c>
      <c r="G805" s="220" t="s">
        <v>4571</v>
      </c>
    </row>
    <row r="806" spans="1:7" x14ac:dyDescent="0.25">
      <c r="A806" s="220" t="s">
        <v>119</v>
      </c>
      <c r="B806" s="220" t="s">
        <v>4572</v>
      </c>
      <c r="C806" s="220" t="s">
        <v>4573</v>
      </c>
      <c r="D806" s="220" t="s">
        <v>4574</v>
      </c>
      <c r="E806" s="220" t="s">
        <v>4575</v>
      </c>
      <c r="F806" s="220" t="s">
        <v>4576</v>
      </c>
      <c r="G806" s="220" t="s">
        <v>4577</v>
      </c>
    </row>
    <row r="807" spans="1:7" x14ac:dyDescent="0.25">
      <c r="A807" s="220" t="s">
        <v>5408</v>
      </c>
      <c r="B807" s="220" t="s">
        <v>5409</v>
      </c>
      <c r="C807" s="220" t="s">
        <v>5410</v>
      </c>
      <c r="D807" s="220" t="s">
        <v>5411</v>
      </c>
      <c r="E807" s="220" t="s">
        <v>5412</v>
      </c>
      <c r="F807" s="220" t="s">
        <v>5413</v>
      </c>
      <c r="G807" s="220" t="s">
        <v>5414</v>
      </c>
    </row>
    <row r="808" spans="1:7" x14ac:dyDescent="0.25">
      <c r="A808" s="220" t="s">
        <v>120</v>
      </c>
      <c r="B808" s="220" t="s">
        <v>4578</v>
      </c>
      <c r="C808" s="220" t="s">
        <v>4579</v>
      </c>
      <c r="D808" s="220" t="s">
        <v>4580</v>
      </c>
      <c r="E808" s="220" t="s">
        <v>4581</v>
      </c>
      <c r="F808" s="220" t="s">
        <v>4581</v>
      </c>
      <c r="G808" s="220" t="s">
        <v>4582</v>
      </c>
    </row>
    <row r="809" spans="1:7" x14ac:dyDescent="0.25">
      <c r="A809" s="220" t="s">
        <v>122</v>
      </c>
      <c r="B809" s="220" t="s">
        <v>4583</v>
      </c>
      <c r="C809" s="220" t="s">
        <v>4584</v>
      </c>
      <c r="D809" s="220" t="s">
        <v>4585</v>
      </c>
      <c r="E809" s="220" t="s">
        <v>4586</v>
      </c>
      <c r="F809" s="220" t="s">
        <v>4587</v>
      </c>
      <c r="G809" s="220" t="s">
        <v>4588</v>
      </c>
    </row>
    <row r="810" spans="1:7" x14ac:dyDescent="0.25">
      <c r="A810" s="220" t="s">
        <v>4589</v>
      </c>
      <c r="B810" s="264" t="s">
        <v>5173</v>
      </c>
      <c r="C810" s="264" t="s">
        <v>5174</v>
      </c>
      <c r="D810" s="264" t="s">
        <v>5175</v>
      </c>
      <c r="E810" s="264" t="s">
        <v>5176</v>
      </c>
      <c r="F810" s="264" t="s">
        <v>5177</v>
      </c>
      <c r="G810" s="264" t="s">
        <v>5178</v>
      </c>
    </row>
    <row r="811" spans="1:7" x14ac:dyDescent="0.25">
      <c r="A811" s="220" t="s">
        <v>123</v>
      </c>
      <c r="B811" s="220" t="s">
        <v>4590</v>
      </c>
      <c r="C811" s="220" t="s">
        <v>4591</v>
      </c>
      <c r="D811" s="220" t="s">
        <v>4592</v>
      </c>
      <c r="E811" s="220" t="s">
        <v>4593</v>
      </c>
      <c r="F811" s="220" t="s">
        <v>4594</v>
      </c>
      <c r="G811" s="220" t="s">
        <v>4595</v>
      </c>
    </row>
    <row r="812" spans="1:7" x14ac:dyDescent="0.25">
      <c r="A812" s="220" t="s">
        <v>124</v>
      </c>
      <c r="B812" s="220" t="s">
        <v>4596</v>
      </c>
      <c r="C812" s="220" t="s">
        <v>4597</v>
      </c>
      <c r="D812" s="220" t="s">
        <v>4598</v>
      </c>
      <c r="E812" s="220" t="s">
        <v>4599</v>
      </c>
      <c r="F812" s="220" t="s">
        <v>4600</v>
      </c>
      <c r="G812" s="220" t="s">
        <v>4601</v>
      </c>
    </row>
    <row r="813" spans="1:7" x14ac:dyDescent="0.25">
      <c r="A813" s="220" t="s">
        <v>125</v>
      </c>
      <c r="B813" s="220" t="s">
        <v>4602</v>
      </c>
      <c r="C813" s="220" t="s">
        <v>4603</v>
      </c>
      <c r="D813" s="220" t="s">
        <v>4604</v>
      </c>
      <c r="E813" s="220" t="s">
        <v>4605</v>
      </c>
      <c r="F813" s="220" t="s">
        <v>4605</v>
      </c>
      <c r="G813" s="220" t="s">
        <v>4603</v>
      </c>
    </row>
    <row r="814" spans="1:7" x14ac:dyDescent="0.25">
      <c r="A814" s="220" t="s">
        <v>126</v>
      </c>
      <c r="B814" s="220" t="s">
        <v>4606</v>
      </c>
      <c r="C814" s="220" t="s">
        <v>4607</v>
      </c>
      <c r="D814" s="220" t="s">
        <v>4608</v>
      </c>
      <c r="E814" s="220" t="s">
        <v>4609</v>
      </c>
      <c r="F814" s="220" t="s">
        <v>4610</v>
      </c>
      <c r="G814" s="220" t="s">
        <v>4611</v>
      </c>
    </row>
    <row r="815" spans="1:7" x14ac:dyDescent="0.25">
      <c r="A815" s="220" t="s">
        <v>4612</v>
      </c>
      <c r="B815" s="261" t="s">
        <v>5152</v>
      </c>
      <c r="C815" s="261" t="s">
        <v>5153</v>
      </c>
      <c r="D815" s="261" t="s">
        <v>5154</v>
      </c>
      <c r="E815" s="261" t="s">
        <v>5155</v>
      </c>
      <c r="F815" s="261" t="s">
        <v>5156</v>
      </c>
      <c r="G815" s="261" t="s">
        <v>5153</v>
      </c>
    </row>
    <row r="816" spans="1:7" x14ac:dyDescent="0.25">
      <c r="A816" s="220" t="s">
        <v>4613</v>
      </c>
      <c r="B816" s="264" t="s">
        <v>5157</v>
      </c>
      <c r="C816" s="264" t="s">
        <v>5158</v>
      </c>
      <c r="D816" s="264" t="s">
        <v>5159</v>
      </c>
      <c r="E816" s="264" t="s">
        <v>5160</v>
      </c>
      <c r="F816" s="264" t="s">
        <v>5161</v>
      </c>
      <c r="G816" s="264" t="s">
        <v>5162</v>
      </c>
    </row>
    <row r="817" spans="1:7" x14ac:dyDescent="0.25">
      <c r="A817" s="220" t="s">
        <v>127</v>
      </c>
      <c r="B817" s="220" t="s">
        <v>4614</v>
      </c>
      <c r="C817" s="220" t="s">
        <v>4615</v>
      </c>
      <c r="D817" s="220" t="s">
        <v>4616</v>
      </c>
      <c r="E817" s="220" t="s">
        <v>4617</v>
      </c>
      <c r="F817" s="220" t="s">
        <v>4618</v>
      </c>
      <c r="G817" s="220" t="s">
        <v>4619</v>
      </c>
    </row>
    <row r="818" spans="1:7" x14ac:dyDescent="0.25">
      <c r="A818" s="271" t="s">
        <v>5276</v>
      </c>
      <c r="B818" s="272" t="s">
        <v>5277</v>
      </c>
      <c r="C818" s="272" t="s">
        <v>5278</v>
      </c>
      <c r="D818" s="272" t="s">
        <v>5279</v>
      </c>
      <c r="E818" s="272" t="s">
        <v>5280</v>
      </c>
      <c r="F818" s="272" t="s">
        <v>5281</v>
      </c>
      <c r="G818" s="272" t="s">
        <v>5282</v>
      </c>
    </row>
    <row r="819" spans="1:7" x14ac:dyDescent="0.25">
      <c r="A819" s="220" t="s">
        <v>128</v>
      </c>
      <c r="B819" s="220" t="s">
        <v>4620</v>
      </c>
      <c r="C819" s="220" t="s">
        <v>4621</v>
      </c>
      <c r="D819" s="220" t="s">
        <v>4622</v>
      </c>
      <c r="E819" s="220" t="s">
        <v>4516</v>
      </c>
      <c r="F819" s="220" t="s">
        <v>4623</v>
      </c>
      <c r="G819" s="220" t="s">
        <v>4624</v>
      </c>
    </row>
    <row r="820" spans="1:7" x14ac:dyDescent="0.25">
      <c r="A820" s="220" t="s">
        <v>129</v>
      </c>
      <c r="B820" s="220" t="s">
        <v>4625</v>
      </c>
      <c r="C820" s="220" t="s">
        <v>4626</v>
      </c>
      <c r="D820" s="220" t="s">
        <v>4627</v>
      </c>
      <c r="E820" s="220" t="s">
        <v>4628</v>
      </c>
      <c r="F820" s="220" t="s">
        <v>4629</v>
      </c>
      <c r="G820" s="220" t="s">
        <v>4630</v>
      </c>
    </row>
    <row r="821" spans="1:7" x14ac:dyDescent="0.25">
      <c r="A821" s="220" t="s">
        <v>130</v>
      </c>
      <c r="B821" s="220" t="s">
        <v>4631</v>
      </c>
      <c r="C821" s="220" t="s">
        <v>4632</v>
      </c>
      <c r="D821" s="220" t="s">
        <v>4633</v>
      </c>
      <c r="E821" s="220" t="s">
        <v>4634</v>
      </c>
      <c r="F821" s="220" t="s">
        <v>4635</v>
      </c>
      <c r="G821" s="220" t="s">
        <v>4636</v>
      </c>
    </row>
    <row r="822" spans="1:7" x14ac:dyDescent="0.25">
      <c r="A822" s="220" t="s">
        <v>131</v>
      </c>
      <c r="B822" s="220" t="s">
        <v>4637</v>
      </c>
      <c r="C822" s="220" t="s">
        <v>4638</v>
      </c>
      <c r="D822" s="220" t="s">
        <v>4639</v>
      </c>
      <c r="E822" s="220" t="s">
        <v>4640</v>
      </c>
      <c r="F822" s="220" t="s">
        <v>4641</v>
      </c>
      <c r="G822" s="220" t="s">
        <v>4642</v>
      </c>
    </row>
    <row r="823" spans="1:7" x14ac:dyDescent="0.25">
      <c r="A823" s="220" t="s">
        <v>132</v>
      </c>
      <c r="B823" s="220" t="s">
        <v>4643</v>
      </c>
      <c r="C823" s="220" t="s">
        <v>4644</v>
      </c>
      <c r="D823" s="220" t="s">
        <v>4645</v>
      </c>
      <c r="E823" s="220" t="s">
        <v>4646</v>
      </c>
      <c r="F823" s="220" t="s">
        <v>4647</v>
      </c>
      <c r="G823" s="220" t="s">
        <v>4648</v>
      </c>
    </row>
    <row r="824" spans="1:7" x14ac:dyDescent="0.25">
      <c r="A824" s="220" t="s">
        <v>133</v>
      </c>
      <c r="B824" s="220" t="s">
        <v>4649</v>
      </c>
      <c r="C824" s="220" t="s">
        <v>4650</v>
      </c>
      <c r="D824" s="220" t="s">
        <v>4651</v>
      </c>
      <c r="E824" s="220" t="s">
        <v>4652</v>
      </c>
      <c r="F824" s="220" t="s">
        <v>4653</v>
      </c>
      <c r="G824" s="220" t="s">
        <v>4654</v>
      </c>
    </row>
    <row r="825" spans="1:7" x14ac:dyDescent="0.25">
      <c r="A825" s="220" t="s">
        <v>4655</v>
      </c>
      <c r="B825" s="264" t="s">
        <v>5163</v>
      </c>
      <c r="C825" s="264" t="s">
        <v>5164</v>
      </c>
      <c r="D825" s="264" t="s">
        <v>5165</v>
      </c>
      <c r="E825" s="264" t="s">
        <v>5166</v>
      </c>
      <c r="F825" s="264" t="s">
        <v>5167</v>
      </c>
      <c r="G825" s="264" t="s">
        <v>5164</v>
      </c>
    </row>
    <row r="826" spans="1:7" x14ac:dyDescent="0.25">
      <c r="A826" s="220" t="s">
        <v>4656</v>
      </c>
      <c r="B826" s="264" t="s">
        <v>5168</v>
      </c>
      <c r="C826" s="264" t="s">
        <v>5169</v>
      </c>
      <c r="D826" s="264" t="s">
        <v>5170</v>
      </c>
      <c r="E826" s="264" t="s">
        <v>5171</v>
      </c>
      <c r="F826" s="264" t="s">
        <v>5172</v>
      </c>
      <c r="G826" s="264" t="s">
        <v>5169</v>
      </c>
    </row>
    <row r="827" spans="1:7" x14ac:dyDescent="0.25">
      <c r="A827" s="220" t="s">
        <v>5401</v>
      </c>
      <c r="B827" s="264" t="s">
        <v>5402</v>
      </c>
      <c r="C827" s="264" t="s">
        <v>5403</v>
      </c>
      <c r="D827" s="264" t="s">
        <v>5404</v>
      </c>
      <c r="E827" s="264" t="s">
        <v>5405</v>
      </c>
      <c r="F827" s="264" t="s">
        <v>5406</v>
      </c>
      <c r="G827" s="264" t="s">
        <v>5407</v>
      </c>
    </row>
    <row r="828" spans="1:7" x14ac:dyDescent="0.25">
      <c r="A828" s="220" t="s">
        <v>134</v>
      </c>
      <c r="B828" s="220" t="s">
        <v>4657</v>
      </c>
      <c r="C828" s="220" t="s">
        <v>4658</v>
      </c>
      <c r="D828" s="220" t="s">
        <v>4659</v>
      </c>
      <c r="E828" s="220" t="s">
        <v>4660</v>
      </c>
      <c r="F828" s="220" t="s">
        <v>4661</v>
      </c>
      <c r="G828" s="220" t="s">
        <v>4662</v>
      </c>
    </row>
    <row r="829" spans="1:7" x14ac:dyDescent="0.25">
      <c r="A829" s="220" t="s">
        <v>135</v>
      </c>
      <c r="B829" s="220" t="s">
        <v>135</v>
      </c>
      <c r="C829" s="220" t="s">
        <v>135</v>
      </c>
      <c r="D829" s="220" t="s">
        <v>4663</v>
      </c>
      <c r="E829" s="220" t="s">
        <v>4664</v>
      </c>
      <c r="F829" s="220" t="s">
        <v>4665</v>
      </c>
      <c r="G829" s="220" t="s">
        <v>4666</v>
      </c>
    </row>
    <row r="830" spans="1:7" x14ac:dyDescent="0.25">
      <c r="A830" s="220" t="s">
        <v>136</v>
      </c>
      <c r="B830" s="220" t="s">
        <v>4667</v>
      </c>
      <c r="C830" s="220" t="s">
        <v>4668</v>
      </c>
      <c r="D830" s="220" t="s">
        <v>4669</v>
      </c>
      <c r="E830" s="220" t="s">
        <v>4670</v>
      </c>
      <c r="F830" s="220" t="s">
        <v>4671</v>
      </c>
      <c r="G830" s="220" t="s">
        <v>4672</v>
      </c>
    </row>
    <row r="831" spans="1:7" x14ac:dyDescent="0.25">
      <c r="A831" s="220" t="s">
        <v>137</v>
      </c>
      <c r="B831" s="220" t="s">
        <v>137</v>
      </c>
      <c r="C831" s="220" t="s">
        <v>4673</v>
      </c>
      <c r="D831" s="220" t="s">
        <v>4674</v>
      </c>
      <c r="E831" s="220" t="s">
        <v>4675</v>
      </c>
      <c r="F831" s="220" t="s">
        <v>4676</v>
      </c>
      <c r="G831" s="220" t="s">
        <v>4677</v>
      </c>
    </row>
    <row r="832" spans="1:7" x14ac:dyDescent="0.25">
      <c r="A832" s="220" t="s">
        <v>5395</v>
      </c>
      <c r="B832" s="220" t="s">
        <v>5396</v>
      </c>
      <c r="C832" s="220" t="s">
        <v>5397</v>
      </c>
      <c r="D832" s="220" t="s">
        <v>5398</v>
      </c>
      <c r="E832" s="220" t="s">
        <v>5399</v>
      </c>
      <c r="F832" s="220" t="s">
        <v>5400</v>
      </c>
      <c r="G832" s="220" t="s">
        <v>5396</v>
      </c>
    </row>
    <row r="833" spans="1:7" x14ac:dyDescent="0.25">
      <c r="A833" s="220" t="s">
        <v>138</v>
      </c>
      <c r="B833" s="220" t="s">
        <v>4678</v>
      </c>
      <c r="C833" s="220" t="s">
        <v>4679</v>
      </c>
      <c r="D833" s="220" t="s">
        <v>4680</v>
      </c>
      <c r="E833" s="220" t="s">
        <v>4681</v>
      </c>
      <c r="F833" s="220" t="s">
        <v>4682</v>
      </c>
      <c r="G833" s="220" t="s">
        <v>4683</v>
      </c>
    </row>
    <row r="834" spans="1:7" x14ac:dyDescent="0.25">
      <c r="A834" s="220" t="s">
        <v>139</v>
      </c>
      <c r="B834" s="220" t="s">
        <v>4684</v>
      </c>
      <c r="C834" s="220" t="s">
        <v>4685</v>
      </c>
      <c r="D834" s="220" t="s">
        <v>4686</v>
      </c>
      <c r="E834" s="220" t="s">
        <v>4687</v>
      </c>
      <c r="F834" s="220" t="s">
        <v>4688</v>
      </c>
      <c r="G834" s="220" t="s">
        <v>4689</v>
      </c>
    </row>
    <row r="835" spans="1:7" x14ac:dyDescent="0.25">
      <c r="A835" s="220" t="s">
        <v>140</v>
      </c>
      <c r="B835" s="220" t="s">
        <v>4690</v>
      </c>
      <c r="C835" s="220" t="s">
        <v>4691</v>
      </c>
      <c r="D835" s="220" t="s">
        <v>4692</v>
      </c>
      <c r="E835" s="220" t="s">
        <v>4693</v>
      </c>
      <c r="F835" s="220" t="s">
        <v>4693</v>
      </c>
      <c r="G835" s="220" t="s">
        <v>4694</v>
      </c>
    </row>
    <row r="836" spans="1:7" x14ac:dyDescent="0.25">
      <c r="A836" s="220" t="s">
        <v>5389</v>
      </c>
      <c r="B836" s="220" t="s">
        <v>5390</v>
      </c>
      <c r="C836" s="220" t="s">
        <v>5391</v>
      </c>
      <c r="D836" s="220" t="s">
        <v>5389</v>
      </c>
      <c r="E836" s="220" t="s">
        <v>5392</v>
      </c>
      <c r="F836" s="220" t="s">
        <v>5393</v>
      </c>
      <c r="G836" s="220" t="s">
        <v>5394</v>
      </c>
    </row>
    <row r="837" spans="1:7" x14ac:dyDescent="0.25">
      <c r="A837" s="220" t="s">
        <v>142</v>
      </c>
      <c r="B837" s="220" t="s">
        <v>4695</v>
      </c>
      <c r="C837" s="220" t="s">
        <v>4696</v>
      </c>
      <c r="D837" s="220" t="s">
        <v>4697</v>
      </c>
      <c r="E837" s="220" t="s">
        <v>4698</v>
      </c>
      <c r="F837" s="220" t="s">
        <v>4698</v>
      </c>
      <c r="G837" s="220" t="s">
        <v>4699</v>
      </c>
    </row>
    <row r="838" spans="1:7" x14ac:dyDescent="0.25">
      <c r="A838" s="220" t="s">
        <v>143</v>
      </c>
      <c r="B838" s="220" t="s">
        <v>4700</v>
      </c>
      <c r="C838" s="220" t="s">
        <v>4073</v>
      </c>
      <c r="D838" s="220" t="s">
        <v>4701</v>
      </c>
      <c r="E838" s="220" t="s">
        <v>4702</v>
      </c>
      <c r="F838" s="220" t="s">
        <v>4703</v>
      </c>
      <c r="G838" s="220" t="s">
        <v>4704</v>
      </c>
    </row>
    <row r="839" spans="1:7" x14ac:dyDescent="0.25">
      <c r="A839" s="220" t="s">
        <v>144</v>
      </c>
      <c r="B839" s="220" t="s">
        <v>4705</v>
      </c>
      <c r="C839" s="220" t="s">
        <v>4706</v>
      </c>
      <c r="D839" s="220" t="s">
        <v>4707</v>
      </c>
      <c r="E839" s="220" t="s">
        <v>4708</v>
      </c>
      <c r="F839" s="220" t="s">
        <v>4709</v>
      </c>
      <c r="G839" s="220" t="s">
        <v>4710</v>
      </c>
    </row>
    <row r="840" spans="1:7" x14ac:dyDescent="0.25">
      <c r="A840" s="220" t="s">
        <v>145</v>
      </c>
      <c r="B840" s="220" t="s">
        <v>4711</v>
      </c>
      <c r="C840" s="220" t="s">
        <v>4712</v>
      </c>
      <c r="D840" s="220" t="s">
        <v>4713</v>
      </c>
      <c r="E840" s="220" t="s">
        <v>4714</v>
      </c>
      <c r="F840" s="220" t="s">
        <v>4715</v>
      </c>
      <c r="G840" s="220" t="s">
        <v>4712</v>
      </c>
    </row>
    <row r="841" spans="1:7" x14ac:dyDescent="0.25">
      <c r="A841" s="220" t="s">
        <v>146</v>
      </c>
      <c r="B841" s="220" t="s">
        <v>4716</v>
      </c>
      <c r="C841" s="220" t="s">
        <v>4717</v>
      </c>
      <c r="D841" s="220" t="s">
        <v>4718</v>
      </c>
      <c r="E841" s="220" t="s">
        <v>4719</v>
      </c>
      <c r="F841" s="220" t="s">
        <v>4720</v>
      </c>
      <c r="G841" s="220" t="s">
        <v>4717</v>
      </c>
    </row>
    <row r="842" spans="1:7" x14ac:dyDescent="0.25">
      <c r="A842" s="220" t="s">
        <v>147</v>
      </c>
      <c r="B842" s="220" t="s">
        <v>4721</v>
      </c>
      <c r="C842" s="220" t="s">
        <v>4722</v>
      </c>
      <c r="D842" s="220" t="s">
        <v>4723</v>
      </c>
      <c r="E842" s="220" t="s">
        <v>4724</v>
      </c>
      <c r="F842" s="220" t="s">
        <v>4725</v>
      </c>
      <c r="G842" s="220" t="s">
        <v>4722</v>
      </c>
    </row>
    <row r="843" spans="1:7" x14ac:dyDescent="0.25">
      <c r="A843" s="220" t="s">
        <v>148</v>
      </c>
      <c r="B843" s="220" t="s">
        <v>4726</v>
      </c>
      <c r="C843" s="220" t="s">
        <v>4727</v>
      </c>
      <c r="D843" s="220" t="s">
        <v>4728</v>
      </c>
      <c r="E843" s="220" t="s">
        <v>4729</v>
      </c>
      <c r="F843" s="220" t="s">
        <v>4730</v>
      </c>
      <c r="G843" s="220" t="s">
        <v>4731</v>
      </c>
    </row>
    <row r="844" spans="1:7" x14ac:dyDescent="0.25">
      <c r="A844" s="220" t="s">
        <v>149</v>
      </c>
      <c r="B844" s="220" t="s">
        <v>4732</v>
      </c>
      <c r="C844" s="220" t="s">
        <v>4733</v>
      </c>
      <c r="D844" s="220" t="s">
        <v>4734</v>
      </c>
      <c r="E844" s="220" t="s">
        <v>4735</v>
      </c>
      <c r="F844" s="220" t="s">
        <v>4735</v>
      </c>
      <c r="G844" s="220" t="s">
        <v>4736</v>
      </c>
    </row>
    <row r="845" spans="1:7" x14ac:dyDescent="0.25">
      <c r="A845" s="220" t="s">
        <v>150</v>
      </c>
      <c r="B845" s="220" t="s">
        <v>4737</v>
      </c>
      <c r="C845" s="220" t="s">
        <v>4738</v>
      </c>
      <c r="D845" s="220" t="s">
        <v>150</v>
      </c>
      <c r="E845" s="220" t="s">
        <v>4739</v>
      </c>
      <c r="F845" s="220" t="s">
        <v>4740</v>
      </c>
      <c r="G845" s="220" t="s">
        <v>4741</v>
      </c>
    </row>
    <row r="846" spans="1:7" x14ac:dyDescent="0.25">
      <c r="A846" s="220" t="s">
        <v>151</v>
      </c>
      <c r="B846" s="220" t="s">
        <v>4742</v>
      </c>
      <c r="C846" s="220" t="s">
        <v>4743</v>
      </c>
      <c r="D846" s="220" t="s">
        <v>4742</v>
      </c>
      <c r="E846" s="220" t="s">
        <v>4744</v>
      </c>
      <c r="F846" s="220" t="s">
        <v>4745</v>
      </c>
      <c r="G846" s="220" t="s">
        <v>4743</v>
      </c>
    </row>
    <row r="847" spans="1:7" x14ac:dyDescent="0.25">
      <c r="A847" s="220" t="s">
        <v>152</v>
      </c>
      <c r="B847" s="220" t="s">
        <v>4746</v>
      </c>
      <c r="C847" s="220" t="s">
        <v>4747</v>
      </c>
      <c r="D847" s="220" t="s">
        <v>4748</v>
      </c>
      <c r="E847" s="220" t="s">
        <v>4749</v>
      </c>
      <c r="F847" s="220" t="s">
        <v>4750</v>
      </c>
      <c r="G847" s="220" t="s">
        <v>4747</v>
      </c>
    </row>
    <row r="848" spans="1:7" x14ac:dyDescent="0.25">
      <c r="A848" s="220" t="s">
        <v>153</v>
      </c>
      <c r="B848" s="220" t="s">
        <v>4751</v>
      </c>
      <c r="C848" s="220" t="s">
        <v>4752</v>
      </c>
      <c r="D848" s="220" t="s">
        <v>4753</v>
      </c>
      <c r="E848" s="220" t="s">
        <v>4754</v>
      </c>
      <c r="F848" s="220" t="s">
        <v>4755</v>
      </c>
      <c r="G848" s="220" t="s">
        <v>4756</v>
      </c>
    </row>
    <row r="849" spans="1:7" x14ac:dyDescent="0.25">
      <c r="A849" s="220" t="s">
        <v>154</v>
      </c>
      <c r="B849" s="220" t="s">
        <v>4757</v>
      </c>
      <c r="C849" s="220" t="s">
        <v>4758</v>
      </c>
      <c r="D849" s="220" t="s">
        <v>4759</v>
      </c>
      <c r="E849" s="220" t="s">
        <v>4760</v>
      </c>
      <c r="F849" s="220" t="s">
        <v>4761</v>
      </c>
      <c r="G849" s="220" t="s">
        <v>4762</v>
      </c>
    </row>
    <row r="850" spans="1:7" x14ac:dyDescent="0.25">
      <c r="A850" s="220" t="s">
        <v>155</v>
      </c>
      <c r="B850" s="220" t="s">
        <v>4763</v>
      </c>
      <c r="C850" s="220" t="s">
        <v>4764</v>
      </c>
      <c r="D850" s="220" t="s">
        <v>4765</v>
      </c>
      <c r="E850" s="220" t="s">
        <v>4766</v>
      </c>
      <c r="F850" s="220" t="s">
        <v>4767</v>
      </c>
      <c r="G850" s="220" t="s">
        <v>4768</v>
      </c>
    </row>
    <row r="851" spans="1:7" x14ac:dyDescent="0.25">
      <c r="A851" s="220" t="s">
        <v>156</v>
      </c>
      <c r="B851" s="220" t="s">
        <v>156</v>
      </c>
      <c r="C851" s="220" t="s">
        <v>156</v>
      </c>
      <c r="D851" s="220" t="s">
        <v>156</v>
      </c>
      <c r="E851" s="220" t="s">
        <v>4769</v>
      </c>
      <c r="F851" s="220" t="s">
        <v>4770</v>
      </c>
      <c r="G851" s="220" t="s">
        <v>156</v>
      </c>
    </row>
    <row r="852" spans="1:7" x14ac:dyDescent="0.25">
      <c r="A852" s="220" t="s">
        <v>157</v>
      </c>
      <c r="B852" s="220" t="s">
        <v>157</v>
      </c>
      <c r="C852" s="220" t="s">
        <v>157</v>
      </c>
      <c r="D852" s="220" t="s">
        <v>4771</v>
      </c>
      <c r="E852" s="220" t="s">
        <v>4772</v>
      </c>
      <c r="F852" s="220" t="s">
        <v>4773</v>
      </c>
      <c r="G852" s="220" t="s">
        <v>157</v>
      </c>
    </row>
    <row r="853" spans="1:7" x14ac:dyDescent="0.25">
      <c r="A853" s="220" t="s">
        <v>158</v>
      </c>
      <c r="B853" s="220" t="s">
        <v>4774</v>
      </c>
      <c r="C853" s="220" t="s">
        <v>4775</v>
      </c>
      <c r="D853" s="220" t="s">
        <v>4776</v>
      </c>
      <c r="E853" s="220" t="s">
        <v>4777</v>
      </c>
      <c r="F853" s="220" t="s">
        <v>4778</v>
      </c>
      <c r="G853" s="220" t="s">
        <v>4774</v>
      </c>
    </row>
    <row r="854" spans="1:7" x14ac:dyDescent="0.25">
      <c r="A854" s="220" t="s">
        <v>159</v>
      </c>
      <c r="B854" s="220" t="s">
        <v>4779</v>
      </c>
      <c r="C854" s="220" t="s">
        <v>4780</v>
      </c>
      <c r="D854" s="220" t="s">
        <v>4781</v>
      </c>
      <c r="E854" s="220" t="s">
        <v>4782</v>
      </c>
      <c r="F854" s="220" t="s">
        <v>4783</v>
      </c>
      <c r="G854" s="220" t="s">
        <v>4780</v>
      </c>
    </row>
    <row r="855" spans="1:7" x14ac:dyDescent="0.25">
      <c r="A855" s="220" t="s">
        <v>160</v>
      </c>
      <c r="B855" s="220" t="s">
        <v>4784</v>
      </c>
      <c r="C855" s="220" t="s">
        <v>4785</v>
      </c>
      <c r="D855" s="220" t="s">
        <v>160</v>
      </c>
      <c r="E855" s="220" t="s">
        <v>4786</v>
      </c>
      <c r="F855" s="220" t="s">
        <v>4787</v>
      </c>
      <c r="G855" s="220" t="s">
        <v>4788</v>
      </c>
    </row>
    <row r="856" spans="1:7" x14ac:dyDescent="0.25">
      <c r="A856" s="220" t="s">
        <v>161</v>
      </c>
      <c r="B856" s="220" t="s">
        <v>4789</v>
      </c>
      <c r="C856" s="220" t="s">
        <v>4790</v>
      </c>
      <c r="D856" s="220" t="s">
        <v>4791</v>
      </c>
      <c r="E856" s="220" t="s">
        <v>4792</v>
      </c>
      <c r="F856" s="220" t="s">
        <v>4792</v>
      </c>
      <c r="G856" s="220" t="s">
        <v>4793</v>
      </c>
    </row>
    <row r="857" spans="1:7" x14ac:dyDescent="0.25">
      <c r="A857" s="220" t="s">
        <v>162</v>
      </c>
      <c r="B857" s="220" t="s">
        <v>4794</v>
      </c>
      <c r="C857" s="220" t="s">
        <v>4795</v>
      </c>
      <c r="D857" s="220" t="s">
        <v>4796</v>
      </c>
      <c r="E857" s="220" t="s">
        <v>4797</v>
      </c>
      <c r="F857" s="220" t="s">
        <v>4798</v>
      </c>
      <c r="G857" s="220" t="s">
        <v>4799</v>
      </c>
    </row>
    <row r="858" spans="1:7" x14ac:dyDescent="0.25">
      <c r="A858" s="220" t="s">
        <v>163</v>
      </c>
      <c r="B858" s="220" t="s">
        <v>4800</v>
      </c>
      <c r="C858" s="220" t="s">
        <v>4801</v>
      </c>
      <c r="D858" s="220" t="s">
        <v>4802</v>
      </c>
      <c r="E858" s="220" t="s">
        <v>4803</v>
      </c>
      <c r="F858" s="220" t="s">
        <v>4804</v>
      </c>
      <c r="G858" s="220" t="s">
        <v>4805</v>
      </c>
    </row>
    <row r="859" spans="1:7" x14ac:dyDescent="0.25">
      <c r="A859" s="220" t="s">
        <v>164</v>
      </c>
      <c r="B859" s="220" t="s">
        <v>4806</v>
      </c>
      <c r="C859" s="220" t="s">
        <v>4807</v>
      </c>
      <c r="D859" s="220" t="s">
        <v>4808</v>
      </c>
      <c r="E859" s="220" t="s">
        <v>4809</v>
      </c>
      <c r="F859" s="220" t="s">
        <v>4810</v>
      </c>
      <c r="G859" s="220" t="s">
        <v>4811</v>
      </c>
    </row>
    <row r="860" spans="1:7" x14ac:dyDescent="0.25">
      <c r="A860" s="220" t="s">
        <v>165</v>
      </c>
      <c r="B860" s="220" t="s">
        <v>4812</v>
      </c>
      <c r="C860" s="220" t="s">
        <v>4813</v>
      </c>
      <c r="D860" s="220" t="s">
        <v>4814</v>
      </c>
      <c r="E860" s="220" t="s">
        <v>4815</v>
      </c>
      <c r="F860" s="220" t="s">
        <v>4816</v>
      </c>
      <c r="G860" s="220" t="s">
        <v>4817</v>
      </c>
    </row>
    <row r="861" spans="1:7" x14ac:dyDescent="0.25">
      <c r="A861" s="220" t="s">
        <v>166</v>
      </c>
      <c r="B861" s="220" t="s">
        <v>4818</v>
      </c>
      <c r="C861" s="220" t="s">
        <v>4819</v>
      </c>
      <c r="D861" s="220" t="s">
        <v>4820</v>
      </c>
      <c r="E861" s="220" t="s">
        <v>4821</v>
      </c>
      <c r="F861" s="220" t="s">
        <v>4822</v>
      </c>
      <c r="G861" s="220" t="s">
        <v>4823</v>
      </c>
    </row>
    <row r="862" spans="1:7" x14ac:dyDescent="0.25">
      <c r="A862" s="220" t="s">
        <v>167</v>
      </c>
      <c r="B862" s="220" t="s">
        <v>4824</v>
      </c>
      <c r="C862" s="220" t="s">
        <v>4825</v>
      </c>
      <c r="D862" s="220" t="s">
        <v>4826</v>
      </c>
      <c r="E862" s="220" t="s">
        <v>4827</v>
      </c>
      <c r="F862" s="220" t="s">
        <v>4828</v>
      </c>
      <c r="G862" s="220" t="s">
        <v>4829</v>
      </c>
    </row>
    <row r="863" spans="1:7" x14ac:dyDescent="0.25">
      <c r="A863" s="220" t="s">
        <v>168</v>
      </c>
      <c r="B863" s="220" t="s">
        <v>4830</v>
      </c>
      <c r="C863" s="220" t="s">
        <v>4831</v>
      </c>
      <c r="D863" s="220" t="s">
        <v>4832</v>
      </c>
      <c r="E863" s="220" t="s">
        <v>4833</v>
      </c>
      <c r="F863" s="220" t="s">
        <v>4834</v>
      </c>
      <c r="G863" s="220" t="s">
        <v>4835</v>
      </c>
    </row>
    <row r="864" spans="1:7" x14ac:dyDescent="0.25">
      <c r="A864" s="220" t="s">
        <v>169</v>
      </c>
      <c r="B864" s="220" t="s">
        <v>4836</v>
      </c>
      <c r="C864" s="220" t="s">
        <v>4837</v>
      </c>
      <c r="D864" s="220" t="s">
        <v>4838</v>
      </c>
      <c r="E864" s="220" t="s">
        <v>4839</v>
      </c>
      <c r="F864" s="220" t="s">
        <v>4840</v>
      </c>
      <c r="G864" s="220" t="s">
        <v>4841</v>
      </c>
    </row>
    <row r="865" spans="1:7" x14ac:dyDescent="0.25">
      <c r="A865" s="220" t="s">
        <v>170</v>
      </c>
      <c r="B865" s="220" t="s">
        <v>4842</v>
      </c>
      <c r="C865" s="220" t="s">
        <v>4843</v>
      </c>
      <c r="D865" s="220" t="s">
        <v>4844</v>
      </c>
      <c r="E865" s="220" t="s">
        <v>4845</v>
      </c>
      <c r="F865" s="220" t="s">
        <v>4846</v>
      </c>
      <c r="G865" s="220" t="s">
        <v>4847</v>
      </c>
    </row>
    <row r="866" spans="1:7" x14ac:dyDescent="0.25">
      <c r="A866" s="220" t="s">
        <v>171</v>
      </c>
      <c r="B866" s="220" t="s">
        <v>4848</v>
      </c>
      <c r="C866" s="220" t="s">
        <v>171</v>
      </c>
      <c r="D866" s="220" t="s">
        <v>4849</v>
      </c>
      <c r="E866" s="220" t="s">
        <v>4850</v>
      </c>
      <c r="F866" s="220" t="s">
        <v>4851</v>
      </c>
      <c r="G866" s="220" t="s">
        <v>171</v>
      </c>
    </row>
    <row r="867" spans="1:7" x14ac:dyDescent="0.25">
      <c r="A867" s="220" t="s">
        <v>172</v>
      </c>
      <c r="B867" s="220" t="s">
        <v>4852</v>
      </c>
      <c r="C867" s="220" t="s">
        <v>4853</v>
      </c>
      <c r="D867" s="220" t="s">
        <v>4854</v>
      </c>
      <c r="E867" s="220" t="s">
        <v>4855</v>
      </c>
      <c r="F867" s="220" t="s">
        <v>4856</v>
      </c>
      <c r="G867" s="220" t="s">
        <v>4857</v>
      </c>
    </row>
    <row r="868" spans="1:7" x14ac:dyDescent="0.25">
      <c r="A868" s="220" t="s">
        <v>173</v>
      </c>
      <c r="B868" s="220" t="s">
        <v>173</v>
      </c>
      <c r="C868" s="220" t="s">
        <v>173</v>
      </c>
      <c r="D868" s="220" t="s">
        <v>4858</v>
      </c>
      <c r="E868" s="220" t="s">
        <v>4859</v>
      </c>
      <c r="F868" s="220" t="s">
        <v>4860</v>
      </c>
      <c r="G868" s="220" t="s">
        <v>4861</v>
      </c>
    </row>
    <row r="869" spans="1:7" x14ac:dyDescent="0.25">
      <c r="A869" s="220" t="s">
        <v>175</v>
      </c>
      <c r="B869" s="220" t="s">
        <v>4862</v>
      </c>
      <c r="C869" s="220" t="s">
        <v>4863</v>
      </c>
      <c r="D869" s="220" t="s">
        <v>4864</v>
      </c>
      <c r="E869" s="220" t="s">
        <v>4865</v>
      </c>
      <c r="F869" s="220" t="s">
        <v>4866</v>
      </c>
      <c r="G869" s="220" t="s">
        <v>4867</v>
      </c>
    </row>
    <row r="870" spans="1:7" x14ac:dyDescent="0.25">
      <c r="A870" s="222" t="s">
        <v>4868</v>
      </c>
      <c r="B870" s="222" t="s">
        <v>4869</v>
      </c>
      <c r="C870" s="222" t="s">
        <v>4870</v>
      </c>
      <c r="D870" s="222" t="s">
        <v>4871</v>
      </c>
      <c r="E870" s="222" t="s">
        <v>4872</v>
      </c>
      <c r="F870" s="222" t="s">
        <v>4873</v>
      </c>
      <c r="G870" s="222" t="s">
        <v>4874</v>
      </c>
    </row>
    <row r="871" spans="1:7" x14ac:dyDescent="0.25">
      <c r="A871" s="222" t="s">
        <v>4875</v>
      </c>
      <c r="B871" s="222" t="s">
        <v>4876</v>
      </c>
      <c r="C871" s="222" t="s">
        <v>4877</v>
      </c>
      <c r="D871" s="222" t="s">
        <v>2799</v>
      </c>
      <c r="E871" s="222" t="s">
        <v>4878</v>
      </c>
      <c r="F871" s="222" t="s">
        <v>2801</v>
      </c>
      <c r="G871" s="222" t="s">
        <v>4879</v>
      </c>
    </row>
    <row r="872" spans="1:7" x14ac:dyDescent="0.25">
      <c r="A872" s="222" t="s">
        <v>4880</v>
      </c>
      <c r="B872" s="222" t="s">
        <v>4881</v>
      </c>
      <c r="C872" s="222" t="s">
        <v>4882</v>
      </c>
      <c r="D872" s="222" t="s">
        <v>4883</v>
      </c>
      <c r="E872" s="222" t="s">
        <v>4884</v>
      </c>
      <c r="F872" s="222" t="s">
        <v>4885</v>
      </c>
      <c r="G872" s="222" t="s">
        <v>4886</v>
      </c>
    </row>
    <row r="873" spans="1:7" x14ac:dyDescent="0.25">
      <c r="A873" s="221" t="s">
        <v>4887</v>
      </c>
      <c r="B873" s="221"/>
      <c r="C873" s="221"/>
      <c r="D873" s="221"/>
      <c r="E873" s="221"/>
      <c r="F873" s="221"/>
      <c r="G873" s="221"/>
    </row>
    <row r="874" spans="1:7" x14ac:dyDescent="0.25">
      <c r="A874" s="221" t="s">
        <v>4888</v>
      </c>
      <c r="B874" s="221"/>
      <c r="C874" s="221"/>
      <c r="D874" s="221"/>
      <c r="E874" s="221"/>
      <c r="F874" s="221"/>
      <c r="G874" s="221"/>
    </row>
    <row r="875" spans="1:7" x14ac:dyDescent="0.25">
      <c r="A875" s="221" t="s">
        <v>4889</v>
      </c>
      <c r="B875" s="221"/>
      <c r="C875" s="221"/>
      <c r="D875" s="221"/>
      <c r="E875" s="221"/>
      <c r="F875" s="221"/>
      <c r="G875" s="221"/>
    </row>
    <row r="876" spans="1:7" x14ac:dyDescent="0.25">
      <c r="A876" s="221" t="s">
        <v>4890</v>
      </c>
      <c r="B876" s="221"/>
      <c r="C876" s="221"/>
      <c r="D876" s="221"/>
      <c r="E876" s="221"/>
      <c r="F876" s="221"/>
      <c r="G876" s="221"/>
    </row>
    <row r="877" spans="1:7" ht="30" x14ac:dyDescent="0.25">
      <c r="A877" s="222" t="s">
        <v>4904</v>
      </c>
      <c r="B877" s="222" t="s">
        <v>4891</v>
      </c>
      <c r="C877" s="222" t="s">
        <v>4892</v>
      </c>
      <c r="D877" s="222" t="s">
        <v>4893</v>
      </c>
      <c r="E877" s="222" t="s">
        <v>4894</v>
      </c>
      <c r="F877" s="222" t="s">
        <v>4895</v>
      </c>
      <c r="G877" s="222" t="s">
        <v>4896</v>
      </c>
    </row>
    <row r="878" spans="1:7" x14ac:dyDescent="0.25">
      <c r="A878" s="222" t="s">
        <v>5133</v>
      </c>
      <c r="B878" s="265" t="s">
        <v>5252</v>
      </c>
      <c r="C878" s="265" t="s">
        <v>5253</v>
      </c>
      <c r="D878" s="265" t="s">
        <v>5254</v>
      </c>
      <c r="E878" s="265" t="s">
        <v>5255</v>
      </c>
      <c r="F878" s="265" t="s">
        <v>5256</v>
      </c>
      <c r="G878" s="265" t="s">
        <v>5257</v>
      </c>
    </row>
    <row r="879" spans="1:7" x14ac:dyDescent="0.25">
      <c r="A879" s="222" t="s">
        <v>993</v>
      </c>
      <c r="B879" s="222" t="s">
        <v>994</v>
      </c>
      <c r="C879" s="222" t="s">
        <v>995</v>
      </c>
      <c r="D879" s="222" t="s">
        <v>996</v>
      </c>
      <c r="E879" s="222" t="s">
        <v>997</v>
      </c>
      <c r="F879" s="222" t="s">
        <v>998</v>
      </c>
      <c r="G879" s="222" t="s">
        <v>999</v>
      </c>
    </row>
    <row r="880" spans="1:7" x14ac:dyDescent="0.25">
      <c r="A880" s="222" t="s">
        <v>1000</v>
      </c>
      <c r="B880" s="222" t="s">
        <v>1001</v>
      </c>
      <c r="C880" s="222" t="s">
        <v>1000</v>
      </c>
      <c r="D880" s="222" t="s">
        <v>1002</v>
      </c>
      <c r="E880" s="222" t="s">
        <v>1003</v>
      </c>
      <c r="F880" s="222" t="s">
        <v>1004</v>
      </c>
      <c r="G880" s="222" t="s">
        <v>1005</v>
      </c>
    </row>
    <row r="881" spans="1:7" x14ac:dyDescent="0.25">
      <c r="A881" s="222" t="s">
        <v>4897</v>
      </c>
      <c r="B881" s="222" t="s">
        <v>4898</v>
      </c>
      <c r="C881" s="222" t="s">
        <v>4899</v>
      </c>
      <c r="D881" s="222" t="s">
        <v>4900</v>
      </c>
      <c r="E881" s="222" t="s">
        <v>4901</v>
      </c>
      <c r="F881" s="222" t="s">
        <v>4902</v>
      </c>
      <c r="G881" s="222" t="s">
        <v>4903</v>
      </c>
    </row>
    <row r="882" spans="1:7" ht="30" x14ac:dyDescent="0.25">
      <c r="A882" s="222" t="s">
        <v>4904</v>
      </c>
      <c r="B882" s="222" t="s">
        <v>4905</v>
      </c>
      <c r="C882" s="222" t="s">
        <v>4906</v>
      </c>
      <c r="D882" s="222" t="s">
        <v>4907</v>
      </c>
      <c r="E882" s="222" t="s">
        <v>4908</v>
      </c>
      <c r="F882" s="222" t="s">
        <v>4909</v>
      </c>
      <c r="G882" s="222" t="s">
        <v>4910</v>
      </c>
    </row>
    <row r="883" spans="1:7" x14ac:dyDescent="0.25">
      <c r="A883" s="222" t="s">
        <v>15</v>
      </c>
      <c r="B883" s="222" t="s">
        <v>4911</v>
      </c>
      <c r="C883" s="222" t="s">
        <v>4912</v>
      </c>
      <c r="D883" s="222" t="s">
        <v>4913</v>
      </c>
      <c r="E883" s="222" t="s">
        <v>4914</v>
      </c>
      <c r="F883" s="222" t="s">
        <v>4915</v>
      </c>
      <c r="G883" s="222" t="s">
        <v>4916</v>
      </c>
    </row>
    <row r="884" spans="1:7" x14ac:dyDescent="0.25">
      <c r="A884" s="222" t="s">
        <v>4917</v>
      </c>
      <c r="B884" s="222" t="s">
        <v>4918</v>
      </c>
      <c r="C884" s="222" t="s">
        <v>4919</v>
      </c>
      <c r="D884" s="222" t="s">
        <v>4920</v>
      </c>
      <c r="E884" s="222" t="s">
        <v>1164</v>
      </c>
      <c r="F884" s="222" t="s">
        <v>4921</v>
      </c>
      <c r="G884" s="222" t="s">
        <v>4922</v>
      </c>
    </row>
    <row r="885" spans="1:7" ht="30" x14ac:dyDescent="0.25">
      <c r="A885" s="222" t="s">
        <v>4923</v>
      </c>
      <c r="B885" s="222" t="s">
        <v>4924</v>
      </c>
      <c r="C885" s="222" t="s">
        <v>4925</v>
      </c>
      <c r="D885" s="222" t="s">
        <v>4926</v>
      </c>
      <c r="E885" s="222" t="s">
        <v>4927</v>
      </c>
      <c r="F885" s="222" t="s">
        <v>4928</v>
      </c>
      <c r="G885" s="222" t="s">
        <v>4929</v>
      </c>
    </row>
    <row r="886" spans="1:7" ht="45" x14ac:dyDescent="0.25">
      <c r="A886" s="222" t="s">
        <v>4930</v>
      </c>
      <c r="B886" s="222" t="s">
        <v>4931</v>
      </c>
      <c r="C886" s="222" t="s">
        <v>4932</v>
      </c>
      <c r="D886" s="222" t="s">
        <v>4933</v>
      </c>
      <c r="E886" s="222" t="s">
        <v>4934</v>
      </c>
      <c r="F886" s="222" t="s">
        <v>4935</v>
      </c>
      <c r="G886" s="222" t="s">
        <v>4936</v>
      </c>
    </row>
    <row r="887" spans="1:7" x14ac:dyDescent="0.25">
      <c r="A887" s="248" t="s">
        <v>4937</v>
      </c>
      <c r="B887" s="248" t="s">
        <v>4937</v>
      </c>
      <c r="C887" s="248" t="s">
        <v>4937</v>
      </c>
      <c r="D887" s="248" t="s">
        <v>4937</v>
      </c>
      <c r="E887" s="249" t="s">
        <v>4937</v>
      </c>
      <c r="F887" s="250" t="s">
        <v>4937</v>
      </c>
      <c r="G887" s="249" t="s">
        <v>4937</v>
      </c>
    </row>
    <row r="888" spans="1:7" x14ac:dyDescent="0.25">
      <c r="A888" s="248" t="s">
        <v>4938</v>
      </c>
      <c r="B888" s="248" t="s">
        <v>4939</v>
      </c>
      <c r="C888" s="248" t="s">
        <v>4940</v>
      </c>
      <c r="D888" s="248" t="s">
        <v>4941</v>
      </c>
      <c r="E888" s="248" t="s">
        <v>4942</v>
      </c>
      <c r="F888" s="251" t="s">
        <v>4942</v>
      </c>
      <c r="G888" s="248" t="s">
        <v>4943</v>
      </c>
    </row>
    <row r="889" spans="1:7" x14ac:dyDescent="0.25">
      <c r="A889" s="248" t="s">
        <v>4944</v>
      </c>
      <c r="B889" s="248" t="s">
        <v>4945</v>
      </c>
      <c r="C889" s="248" t="s">
        <v>4946</v>
      </c>
      <c r="D889" s="248" t="s">
        <v>4947</v>
      </c>
      <c r="E889" s="248" t="s">
        <v>4948</v>
      </c>
      <c r="F889" s="251" t="s">
        <v>4948</v>
      </c>
      <c r="G889" s="248" t="s">
        <v>4949</v>
      </c>
    </row>
    <row r="890" spans="1:7" x14ac:dyDescent="0.25">
      <c r="A890" s="248" t="s">
        <v>4950</v>
      </c>
      <c r="B890" s="248" t="s">
        <v>4951</v>
      </c>
      <c r="C890" s="248" t="s">
        <v>4952</v>
      </c>
      <c r="D890" s="248" t="s">
        <v>4953</v>
      </c>
      <c r="E890" s="248" t="s">
        <v>4954</v>
      </c>
      <c r="F890" s="251" t="s">
        <v>4954</v>
      </c>
      <c r="G890" s="248" t="s">
        <v>4955</v>
      </c>
    </row>
    <row r="891" spans="1:7" x14ac:dyDescent="0.25">
      <c r="A891" s="248" t="s">
        <v>4956</v>
      </c>
      <c r="B891" s="248" t="s">
        <v>4957</v>
      </c>
      <c r="C891" s="248" t="s">
        <v>4958</v>
      </c>
      <c r="D891" s="248" t="s">
        <v>4959</v>
      </c>
      <c r="E891" s="248" t="s">
        <v>4960</v>
      </c>
      <c r="F891" s="251" t="s">
        <v>4960</v>
      </c>
      <c r="G891" s="248" t="s">
        <v>4961</v>
      </c>
    </row>
    <row r="892" spans="1:7" s="277" customFormat="1" x14ac:dyDescent="0.25">
      <c r="A892" s="222" t="s">
        <v>1110</v>
      </c>
      <c r="B892" s="222" t="s">
        <v>1111</v>
      </c>
      <c r="C892" s="222" t="s">
        <v>1112</v>
      </c>
      <c r="D892" s="222" t="s">
        <v>1113</v>
      </c>
      <c r="E892" s="222" t="s">
        <v>1114</v>
      </c>
      <c r="F892" s="222" t="s">
        <v>1115</v>
      </c>
      <c r="G892" s="222" t="s">
        <v>1116</v>
      </c>
    </row>
    <row r="893" spans="1:7" x14ac:dyDescent="0.25">
      <c r="A893" s="222" t="s">
        <v>4962</v>
      </c>
      <c r="B893" s="222" t="s">
        <v>4963</v>
      </c>
      <c r="C893" s="222" t="s">
        <v>4964</v>
      </c>
      <c r="D893" s="222" t="s">
        <v>4965</v>
      </c>
      <c r="E893" s="222" t="s">
        <v>4966</v>
      </c>
      <c r="F893" s="222" t="s">
        <v>4967</v>
      </c>
      <c r="G893" s="222" t="s">
        <v>4968</v>
      </c>
    </row>
    <row r="894" spans="1:7" x14ac:dyDescent="0.25">
      <c r="A894" s="252" t="s">
        <v>93</v>
      </c>
      <c r="B894" s="252" t="s">
        <v>4417</v>
      </c>
      <c r="C894" s="252" t="s">
        <v>4418</v>
      </c>
      <c r="D894" s="252" t="s">
        <v>4419</v>
      </c>
      <c r="E894" s="252" t="s">
        <v>4420</v>
      </c>
      <c r="F894" s="252" t="s">
        <v>4421</v>
      </c>
      <c r="G894" s="252" t="s">
        <v>4422</v>
      </c>
    </row>
    <row r="895" spans="1:7" x14ac:dyDescent="0.25">
      <c r="A895" s="252" t="s">
        <v>142</v>
      </c>
      <c r="B895" s="252" t="s">
        <v>4695</v>
      </c>
      <c r="C895" s="252" t="s">
        <v>4696</v>
      </c>
      <c r="D895" s="252" t="s">
        <v>4697</v>
      </c>
      <c r="E895" s="252" t="s">
        <v>4698</v>
      </c>
      <c r="F895" s="252" t="s">
        <v>4698</v>
      </c>
      <c r="G895" s="252" t="s">
        <v>4699</v>
      </c>
    </row>
    <row r="896" spans="1:7" x14ac:dyDescent="0.25">
      <c r="A896" s="252" t="s">
        <v>94</v>
      </c>
      <c r="B896" s="252" t="s">
        <v>4423</v>
      </c>
      <c r="C896" s="252" t="s">
        <v>4424</v>
      </c>
      <c r="D896" s="252" t="s">
        <v>4425</v>
      </c>
      <c r="E896" s="252" t="s">
        <v>4426</v>
      </c>
      <c r="F896" s="252" t="s">
        <v>4427</v>
      </c>
      <c r="G896" s="252" t="s">
        <v>4428</v>
      </c>
    </row>
    <row r="897" spans="1:7" x14ac:dyDescent="0.25">
      <c r="A897" s="252" t="s">
        <v>95</v>
      </c>
      <c r="B897" s="252" t="s">
        <v>4429</v>
      </c>
      <c r="C897" s="252" t="s">
        <v>4430</v>
      </c>
      <c r="D897" s="252" t="s">
        <v>4431</v>
      </c>
      <c r="E897" s="252" t="s">
        <v>4432</v>
      </c>
      <c r="F897" s="252" t="s">
        <v>4433</v>
      </c>
      <c r="G897" s="252" t="s">
        <v>4434</v>
      </c>
    </row>
    <row r="898" spans="1:7" x14ac:dyDescent="0.25">
      <c r="A898" s="252" t="s">
        <v>16</v>
      </c>
      <c r="B898" s="252" t="s">
        <v>3993</v>
      </c>
      <c r="C898" s="252" t="s">
        <v>3994</v>
      </c>
      <c r="D898" s="252" t="s">
        <v>3995</v>
      </c>
      <c r="E898" s="252" t="s">
        <v>3996</v>
      </c>
      <c r="F898" s="252" t="s">
        <v>3997</v>
      </c>
      <c r="G898" s="252" t="s">
        <v>3998</v>
      </c>
    </row>
    <row r="899" spans="1:7" x14ac:dyDescent="0.25">
      <c r="A899" s="252" t="s">
        <v>17</v>
      </c>
      <c r="B899" s="252" t="s">
        <v>3999</v>
      </c>
      <c r="C899" s="252" t="s">
        <v>17</v>
      </c>
      <c r="D899" s="252" t="s">
        <v>4000</v>
      </c>
      <c r="E899" s="252" t="s">
        <v>4001</v>
      </c>
      <c r="F899" s="252" t="s">
        <v>4002</v>
      </c>
      <c r="G899" s="252" t="s">
        <v>17</v>
      </c>
    </row>
    <row r="900" spans="1:7" x14ac:dyDescent="0.25">
      <c r="A900" s="252" t="s">
        <v>18</v>
      </c>
      <c r="B900" s="252" t="s">
        <v>4003</v>
      </c>
      <c r="C900" s="252" t="s">
        <v>4004</v>
      </c>
      <c r="D900" s="252" t="s">
        <v>4005</v>
      </c>
      <c r="E900" s="252" t="s">
        <v>4006</v>
      </c>
      <c r="F900" s="252" t="s">
        <v>4007</v>
      </c>
      <c r="G900" s="252" t="s">
        <v>4008</v>
      </c>
    </row>
    <row r="901" spans="1:7" x14ac:dyDescent="0.25">
      <c r="A901" s="252" t="s">
        <v>19</v>
      </c>
      <c r="B901" s="252" t="s">
        <v>4009</v>
      </c>
      <c r="C901" s="252" t="s">
        <v>4010</v>
      </c>
      <c r="D901" s="252" t="s">
        <v>4011</v>
      </c>
      <c r="E901" s="252" t="s">
        <v>4012</v>
      </c>
      <c r="F901" s="252" t="s">
        <v>4013</v>
      </c>
      <c r="G901" s="252" t="s">
        <v>4014</v>
      </c>
    </row>
    <row r="902" spans="1:7" x14ac:dyDescent="0.25">
      <c r="A902" s="252" t="s">
        <v>20</v>
      </c>
      <c r="B902" s="252" t="s">
        <v>4015</v>
      </c>
      <c r="C902" s="252" t="s">
        <v>4016</v>
      </c>
      <c r="D902" s="252" t="s">
        <v>4017</v>
      </c>
      <c r="E902" s="252" t="s">
        <v>4018</v>
      </c>
      <c r="F902" s="252" t="s">
        <v>4019</v>
      </c>
      <c r="G902" s="252" t="s">
        <v>4020</v>
      </c>
    </row>
    <row r="903" spans="1:7" x14ac:dyDescent="0.25">
      <c r="A903" s="252" t="s">
        <v>96</v>
      </c>
      <c r="B903" s="252" t="s">
        <v>4435</v>
      </c>
      <c r="C903" s="252" t="s">
        <v>4436</v>
      </c>
      <c r="D903" s="252" t="s">
        <v>4437</v>
      </c>
      <c r="E903" s="252" t="s">
        <v>4438</v>
      </c>
      <c r="F903" s="252" t="s">
        <v>4438</v>
      </c>
      <c r="G903" s="252" t="s">
        <v>4439</v>
      </c>
    </row>
    <row r="904" spans="1:7" x14ac:dyDescent="0.25">
      <c r="A904" s="252" t="s">
        <v>97</v>
      </c>
      <c r="B904" s="252" t="s">
        <v>4440</v>
      </c>
      <c r="C904" s="252" t="s">
        <v>4441</v>
      </c>
      <c r="D904" s="252" t="s">
        <v>4442</v>
      </c>
      <c r="E904" s="252" t="s">
        <v>4443</v>
      </c>
      <c r="F904" s="252" t="s">
        <v>4444</v>
      </c>
      <c r="G904" s="252" t="s">
        <v>4445</v>
      </c>
    </row>
    <row r="905" spans="1:7" x14ac:dyDescent="0.25">
      <c r="A905" s="252" t="s">
        <v>21</v>
      </c>
      <c r="B905" s="252" t="s">
        <v>4021</v>
      </c>
      <c r="C905" s="252" t="s">
        <v>4022</v>
      </c>
      <c r="D905" s="252" t="s">
        <v>4023</v>
      </c>
      <c r="E905" s="252" t="s">
        <v>4024</v>
      </c>
      <c r="F905" s="252" t="s">
        <v>4025</v>
      </c>
      <c r="G905" s="252" t="s">
        <v>4026</v>
      </c>
    </row>
    <row r="906" spans="1:7" x14ac:dyDescent="0.25">
      <c r="A906" s="252" t="s">
        <v>22</v>
      </c>
      <c r="B906" s="252" t="s">
        <v>4027</v>
      </c>
      <c r="C906" s="252" t="s">
        <v>4028</v>
      </c>
      <c r="D906" s="252" t="s">
        <v>4029</v>
      </c>
      <c r="E906" s="252" t="s">
        <v>4030</v>
      </c>
      <c r="F906" s="252" t="s">
        <v>4031</v>
      </c>
      <c r="G906" s="252" t="s">
        <v>4028</v>
      </c>
    </row>
    <row r="907" spans="1:7" x14ac:dyDescent="0.25">
      <c r="A907" s="252" t="s">
        <v>98</v>
      </c>
      <c r="B907" s="252" t="s">
        <v>4446</v>
      </c>
      <c r="C907" s="252" t="s">
        <v>4447</v>
      </c>
      <c r="D907" s="252" t="s">
        <v>4448</v>
      </c>
      <c r="E907" s="252" t="s">
        <v>4449</v>
      </c>
      <c r="F907" s="252" t="s">
        <v>4450</v>
      </c>
      <c r="G907" s="252" t="s">
        <v>4451</v>
      </c>
    </row>
    <row r="908" spans="1:7" x14ac:dyDescent="0.25">
      <c r="A908" s="252" t="s">
        <v>23</v>
      </c>
      <c r="B908" s="252" t="s">
        <v>4032</v>
      </c>
      <c r="C908" s="252" t="s">
        <v>4033</v>
      </c>
      <c r="D908" s="252" t="s">
        <v>4034</v>
      </c>
      <c r="E908" s="252" t="s">
        <v>4035</v>
      </c>
      <c r="F908" s="252" t="s">
        <v>4036</v>
      </c>
      <c r="G908" s="252" t="s">
        <v>4037</v>
      </c>
    </row>
    <row r="909" spans="1:7" x14ac:dyDescent="0.25">
      <c r="A909" s="252" t="s">
        <v>99</v>
      </c>
      <c r="B909" s="252" t="s">
        <v>4452</v>
      </c>
      <c r="C909" s="252" t="s">
        <v>4453</v>
      </c>
      <c r="D909" s="252" t="s">
        <v>4454</v>
      </c>
      <c r="E909" s="252" t="s">
        <v>4455</v>
      </c>
      <c r="F909" s="252" t="s">
        <v>4456</v>
      </c>
      <c r="G909" s="252" t="s">
        <v>4457</v>
      </c>
    </row>
    <row r="910" spans="1:7" x14ac:dyDescent="0.25">
      <c r="A910" s="252" t="s">
        <v>100</v>
      </c>
      <c r="B910" s="252" t="s">
        <v>4458</v>
      </c>
      <c r="C910" s="252" t="s">
        <v>4459</v>
      </c>
      <c r="D910" s="252" t="s">
        <v>4460</v>
      </c>
      <c r="E910" s="252" t="s">
        <v>4461</v>
      </c>
      <c r="F910" s="252" t="s">
        <v>4462</v>
      </c>
      <c r="G910" s="252" t="s">
        <v>4463</v>
      </c>
    </row>
    <row r="911" spans="1:7" x14ac:dyDescent="0.25">
      <c r="A911" s="252" t="s">
        <v>24</v>
      </c>
      <c r="B911" s="252" t="s">
        <v>4038</v>
      </c>
      <c r="C911" s="252" t="s">
        <v>4039</v>
      </c>
      <c r="D911" s="252" t="s">
        <v>4040</v>
      </c>
      <c r="E911" s="252" t="s">
        <v>4041</v>
      </c>
      <c r="F911" s="252" t="s">
        <v>4042</v>
      </c>
      <c r="G911" s="252" t="s">
        <v>4043</v>
      </c>
    </row>
    <row r="912" spans="1:7" x14ac:dyDescent="0.25">
      <c r="A912" s="252" t="s">
        <v>25</v>
      </c>
      <c r="B912" s="252" t="s">
        <v>4044</v>
      </c>
      <c r="C912" s="252" t="s">
        <v>4045</v>
      </c>
      <c r="D912" s="252" t="s">
        <v>4046</v>
      </c>
      <c r="E912" s="252" t="s">
        <v>4047</v>
      </c>
      <c r="F912" s="252" t="s">
        <v>4048</v>
      </c>
      <c r="G912" s="252" t="s">
        <v>4049</v>
      </c>
    </row>
    <row r="913" spans="1:7" x14ac:dyDescent="0.25">
      <c r="A913" s="252" t="s">
        <v>101</v>
      </c>
      <c r="B913" s="252" t="s">
        <v>4464</v>
      </c>
      <c r="C913" s="252" t="s">
        <v>4465</v>
      </c>
      <c r="D913" s="252" t="s">
        <v>4466</v>
      </c>
      <c r="E913" s="252" t="s">
        <v>4467</v>
      </c>
      <c r="F913" s="252" t="s">
        <v>4468</v>
      </c>
      <c r="G913" s="252" t="s">
        <v>4469</v>
      </c>
    </row>
    <row r="914" spans="1:7" x14ac:dyDescent="0.25">
      <c r="A914" s="252" t="s">
        <v>26</v>
      </c>
      <c r="B914" s="252" t="s">
        <v>4050</v>
      </c>
      <c r="C914" s="252" t="s">
        <v>4051</v>
      </c>
      <c r="D914" s="252" t="s">
        <v>4052</v>
      </c>
      <c r="E914" s="252" t="s">
        <v>4053</v>
      </c>
      <c r="F914" s="252" t="s">
        <v>8</v>
      </c>
      <c r="G914" s="252" t="s">
        <v>4054</v>
      </c>
    </row>
    <row r="915" spans="1:7" x14ac:dyDescent="0.25">
      <c r="A915" s="252" t="s">
        <v>27</v>
      </c>
      <c r="B915" s="252" t="s">
        <v>4055</v>
      </c>
      <c r="C915" s="252" t="s">
        <v>4056</v>
      </c>
      <c r="D915" s="252" t="s">
        <v>4057</v>
      </c>
      <c r="E915" s="252" t="s">
        <v>4058</v>
      </c>
      <c r="F915" s="252" t="s">
        <v>4059</v>
      </c>
      <c r="G915" s="252" t="s">
        <v>4060</v>
      </c>
    </row>
    <row r="916" spans="1:7" x14ac:dyDescent="0.25">
      <c r="A916" s="252" t="s">
        <v>28</v>
      </c>
      <c r="B916" s="252" t="s">
        <v>4061</v>
      </c>
      <c r="C916" s="252" t="s">
        <v>4062</v>
      </c>
      <c r="D916" s="252" t="s">
        <v>4063</v>
      </c>
      <c r="E916" s="252" t="s">
        <v>4031</v>
      </c>
      <c r="F916" s="252" t="s">
        <v>4064</v>
      </c>
      <c r="G916" s="252" t="s">
        <v>4065</v>
      </c>
    </row>
    <row r="917" spans="1:7" x14ac:dyDescent="0.25">
      <c r="A917" s="252" t="s">
        <v>102</v>
      </c>
      <c r="B917" s="252" t="s">
        <v>4470</v>
      </c>
      <c r="C917" s="252" t="s">
        <v>4471</v>
      </c>
      <c r="D917" s="252" t="s">
        <v>4472</v>
      </c>
      <c r="E917" s="252" t="s">
        <v>4473</v>
      </c>
      <c r="F917" s="252" t="s">
        <v>4474</v>
      </c>
      <c r="G917" s="252" t="s">
        <v>4475</v>
      </c>
    </row>
    <row r="918" spans="1:7" x14ac:dyDescent="0.25">
      <c r="A918" s="252" t="s">
        <v>103</v>
      </c>
      <c r="B918" s="252" t="s">
        <v>4476</v>
      </c>
      <c r="C918" s="252" t="s">
        <v>4477</v>
      </c>
      <c r="D918" s="252" t="s">
        <v>4478</v>
      </c>
      <c r="E918" s="252" t="s">
        <v>4479</v>
      </c>
      <c r="F918" s="252" t="s">
        <v>4480</v>
      </c>
      <c r="G918" s="252" t="s">
        <v>4481</v>
      </c>
    </row>
    <row r="919" spans="1:7" x14ac:dyDescent="0.25">
      <c r="A919" s="252" t="s">
        <v>29</v>
      </c>
      <c r="B919" s="252" t="s">
        <v>4066</v>
      </c>
      <c r="C919" s="252" t="s">
        <v>4067</v>
      </c>
      <c r="D919" s="252" t="s">
        <v>4068</v>
      </c>
      <c r="E919" s="252" t="s">
        <v>4069</v>
      </c>
      <c r="F919" s="252" t="s">
        <v>4070</v>
      </c>
      <c r="G919" s="252" t="s">
        <v>4071</v>
      </c>
    </row>
    <row r="920" spans="1:7" x14ac:dyDescent="0.25">
      <c r="A920" s="252" t="s">
        <v>30</v>
      </c>
      <c r="B920" s="252" t="s">
        <v>4072</v>
      </c>
      <c r="C920" s="252" t="s">
        <v>4073</v>
      </c>
      <c r="D920" s="252" t="s">
        <v>4074</v>
      </c>
      <c r="E920" s="252" t="s">
        <v>4075</v>
      </c>
      <c r="F920" s="252" t="s">
        <v>4076</v>
      </c>
      <c r="G920" s="252" t="s">
        <v>4077</v>
      </c>
    </row>
    <row r="921" spans="1:7" x14ac:dyDescent="0.25">
      <c r="A921" s="252" t="s">
        <v>31</v>
      </c>
      <c r="B921" s="252" t="s">
        <v>4078</v>
      </c>
      <c r="C921" s="252" t="s">
        <v>4079</v>
      </c>
      <c r="D921" s="252" t="s">
        <v>4080</v>
      </c>
      <c r="E921" s="252" t="s">
        <v>4081</v>
      </c>
      <c r="F921" s="252" t="s">
        <v>4082</v>
      </c>
      <c r="G921" s="252" t="s">
        <v>4083</v>
      </c>
    </row>
    <row r="922" spans="1:7" x14ac:dyDescent="0.25">
      <c r="A922" s="252" t="s">
        <v>104</v>
      </c>
      <c r="B922" s="252" t="s">
        <v>4482</v>
      </c>
      <c r="C922" s="252" t="s">
        <v>4483</v>
      </c>
      <c r="D922" s="252" t="s">
        <v>4484</v>
      </c>
      <c r="E922" s="252" t="s">
        <v>4485</v>
      </c>
      <c r="F922" s="252" t="s">
        <v>4486</v>
      </c>
      <c r="G922" s="252" t="s">
        <v>4487</v>
      </c>
    </row>
    <row r="923" spans="1:7" x14ac:dyDescent="0.25">
      <c r="A923" s="252" t="s">
        <v>32</v>
      </c>
      <c r="B923" s="252" t="s">
        <v>4084</v>
      </c>
      <c r="C923" s="252" t="s">
        <v>4085</v>
      </c>
      <c r="D923" s="252" t="s">
        <v>4086</v>
      </c>
      <c r="E923" s="252" t="s">
        <v>4087</v>
      </c>
      <c r="F923" s="252" t="s">
        <v>4088</v>
      </c>
      <c r="G923" s="252" t="s">
        <v>4089</v>
      </c>
    </row>
    <row r="924" spans="1:7" x14ac:dyDescent="0.25">
      <c r="A924" s="252" t="s">
        <v>33</v>
      </c>
      <c r="B924" s="252" t="s">
        <v>4090</v>
      </c>
      <c r="C924" s="252" t="s">
        <v>4091</v>
      </c>
      <c r="D924" s="252" t="s">
        <v>4092</v>
      </c>
      <c r="E924" s="252" t="s">
        <v>4093</v>
      </c>
      <c r="F924" s="252" t="s">
        <v>4094</v>
      </c>
      <c r="G924" s="252" t="s">
        <v>4095</v>
      </c>
    </row>
    <row r="925" spans="1:7" x14ac:dyDescent="0.25">
      <c r="A925" s="252" t="s">
        <v>143</v>
      </c>
      <c r="B925" s="252" t="s">
        <v>4700</v>
      </c>
      <c r="C925" s="252" t="s">
        <v>4073</v>
      </c>
      <c r="D925" s="252" t="s">
        <v>4701</v>
      </c>
      <c r="E925" s="252" t="s">
        <v>4702</v>
      </c>
      <c r="F925" s="252" t="s">
        <v>4703</v>
      </c>
      <c r="G925" s="252" t="s">
        <v>4704</v>
      </c>
    </row>
    <row r="926" spans="1:7" x14ac:dyDescent="0.25">
      <c r="A926" s="252" t="s">
        <v>144</v>
      </c>
      <c r="B926" s="252" t="s">
        <v>4705</v>
      </c>
      <c r="C926" s="252" t="s">
        <v>4706</v>
      </c>
      <c r="D926" s="252" t="s">
        <v>4707</v>
      </c>
      <c r="E926" s="252" t="s">
        <v>4708</v>
      </c>
      <c r="F926" s="252" t="s">
        <v>4709</v>
      </c>
      <c r="G926" s="252" t="s">
        <v>4710</v>
      </c>
    </row>
    <row r="927" spans="1:7" x14ac:dyDescent="0.25">
      <c r="A927" s="252" t="s">
        <v>34</v>
      </c>
      <c r="B927" s="252" t="s">
        <v>4096</v>
      </c>
      <c r="C927" s="252" t="s">
        <v>4097</v>
      </c>
      <c r="D927" s="252" t="s">
        <v>4098</v>
      </c>
      <c r="E927" s="252" t="s">
        <v>4099</v>
      </c>
      <c r="F927" s="252" t="s">
        <v>4100</v>
      </c>
      <c r="G927" s="252" t="s">
        <v>4097</v>
      </c>
    </row>
    <row r="928" spans="1:7" x14ac:dyDescent="0.25">
      <c r="A928" s="252" t="s">
        <v>35</v>
      </c>
      <c r="B928" s="252" t="s">
        <v>4101</v>
      </c>
      <c r="C928" s="252" t="s">
        <v>4101</v>
      </c>
      <c r="D928" s="252" t="s">
        <v>4102</v>
      </c>
      <c r="E928" s="252" t="s">
        <v>4103</v>
      </c>
      <c r="F928" s="252" t="s">
        <v>4104</v>
      </c>
      <c r="G928" s="252" t="s">
        <v>4105</v>
      </c>
    </row>
    <row r="929" spans="1:7" x14ac:dyDescent="0.25">
      <c r="A929" s="252" t="s">
        <v>36</v>
      </c>
      <c r="B929" s="252" t="s">
        <v>4106</v>
      </c>
      <c r="C929" s="252" t="s">
        <v>4107</v>
      </c>
      <c r="D929" s="252" t="s">
        <v>4108</v>
      </c>
      <c r="E929" s="252" t="s">
        <v>4109</v>
      </c>
      <c r="F929" s="252" t="s">
        <v>4110</v>
      </c>
      <c r="G929" s="252" t="s">
        <v>4107</v>
      </c>
    </row>
    <row r="930" spans="1:7" x14ac:dyDescent="0.25">
      <c r="A930" s="252" t="s">
        <v>37</v>
      </c>
      <c r="B930" s="252" t="s">
        <v>4111</v>
      </c>
      <c r="C930" s="252" t="s">
        <v>4111</v>
      </c>
      <c r="D930" s="252" t="s">
        <v>4112</v>
      </c>
      <c r="E930" s="252" t="s">
        <v>4113</v>
      </c>
      <c r="F930" s="252" t="s">
        <v>4114</v>
      </c>
      <c r="G930" s="252" t="s">
        <v>4111</v>
      </c>
    </row>
    <row r="931" spans="1:7" x14ac:dyDescent="0.25">
      <c r="A931" s="252" t="s">
        <v>145</v>
      </c>
      <c r="B931" s="252" t="s">
        <v>4711</v>
      </c>
      <c r="C931" s="252" t="s">
        <v>4712</v>
      </c>
      <c r="D931" s="252" t="s">
        <v>4713</v>
      </c>
      <c r="E931" s="252" t="s">
        <v>4714</v>
      </c>
      <c r="F931" s="252" t="s">
        <v>4715</v>
      </c>
      <c r="G931" s="252" t="s">
        <v>4712</v>
      </c>
    </row>
    <row r="932" spans="1:7" x14ac:dyDescent="0.25">
      <c r="A932" s="252" t="s">
        <v>38</v>
      </c>
      <c r="B932" s="252" t="s">
        <v>4115</v>
      </c>
      <c r="C932" s="252" t="s">
        <v>4116</v>
      </c>
      <c r="D932" s="252" t="s">
        <v>4117</v>
      </c>
      <c r="E932" s="252" t="s">
        <v>4118</v>
      </c>
      <c r="F932" s="252" t="s">
        <v>4119</v>
      </c>
      <c r="G932" s="252" t="s">
        <v>4120</v>
      </c>
    </row>
    <row r="933" spans="1:7" x14ac:dyDescent="0.25">
      <c r="A933" s="252" t="s">
        <v>39</v>
      </c>
      <c r="B933" s="252" t="s">
        <v>4121</v>
      </c>
      <c r="C933" s="252" t="s">
        <v>4122</v>
      </c>
      <c r="D933" s="252" t="s">
        <v>4123</v>
      </c>
      <c r="E933" s="252" t="s">
        <v>4124</v>
      </c>
      <c r="F933" s="252" t="s">
        <v>4125</v>
      </c>
      <c r="G933" s="252" t="s">
        <v>4126</v>
      </c>
    </row>
    <row r="934" spans="1:7" x14ac:dyDescent="0.25">
      <c r="A934" s="252" t="s">
        <v>40</v>
      </c>
      <c r="B934" s="252" t="s">
        <v>4127</v>
      </c>
      <c r="C934" s="252" t="s">
        <v>4128</v>
      </c>
      <c r="D934" s="252" t="s">
        <v>4129</v>
      </c>
      <c r="E934" s="252" t="s">
        <v>4130</v>
      </c>
      <c r="F934" s="252" t="s">
        <v>4131</v>
      </c>
      <c r="G934" s="252" t="s">
        <v>4132</v>
      </c>
    </row>
    <row r="935" spans="1:7" x14ac:dyDescent="0.25">
      <c r="A935" s="252" t="s">
        <v>41</v>
      </c>
      <c r="B935" s="252" t="s">
        <v>4135</v>
      </c>
      <c r="C935" s="252" t="s">
        <v>4136</v>
      </c>
      <c r="D935" s="252" t="s">
        <v>4137</v>
      </c>
      <c r="E935" s="252" t="s">
        <v>4138</v>
      </c>
      <c r="F935" s="252" t="s">
        <v>4139</v>
      </c>
      <c r="G935" s="252" t="s">
        <v>4136</v>
      </c>
    </row>
    <row r="936" spans="1:7" x14ac:dyDescent="0.25">
      <c r="A936" s="252" t="s">
        <v>42</v>
      </c>
      <c r="B936" s="252" t="s">
        <v>42</v>
      </c>
      <c r="C936" s="252" t="s">
        <v>4140</v>
      </c>
      <c r="D936" s="252" t="s">
        <v>4141</v>
      </c>
      <c r="E936" s="252" t="s">
        <v>4142</v>
      </c>
      <c r="F936" s="252" t="s">
        <v>4143</v>
      </c>
      <c r="G936" s="252" t="s">
        <v>4144</v>
      </c>
    </row>
    <row r="937" spans="1:7" x14ac:dyDescent="0.25">
      <c r="A937" s="252" t="s">
        <v>146</v>
      </c>
      <c r="B937" s="252" t="s">
        <v>4716</v>
      </c>
      <c r="C937" s="252" t="s">
        <v>4717</v>
      </c>
      <c r="D937" s="252" t="s">
        <v>4718</v>
      </c>
      <c r="E937" s="252" t="s">
        <v>4719</v>
      </c>
      <c r="F937" s="252" t="s">
        <v>4720</v>
      </c>
      <c r="G937" s="252" t="s">
        <v>4717</v>
      </c>
    </row>
    <row r="938" spans="1:7" x14ac:dyDescent="0.25">
      <c r="A938" s="252" t="s">
        <v>105</v>
      </c>
      <c r="B938" s="252" t="s">
        <v>4489</v>
      </c>
      <c r="C938" s="252" t="s">
        <v>4490</v>
      </c>
      <c r="D938" s="252" t="s">
        <v>4491</v>
      </c>
      <c r="E938" s="252" t="s">
        <v>4492</v>
      </c>
      <c r="F938" s="252" t="s">
        <v>4493</v>
      </c>
      <c r="G938" s="252" t="s">
        <v>4494</v>
      </c>
    </row>
    <row r="939" spans="1:7" x14ac:dyDescent="0.25">
      <c r="A939" s="252" t="s">
        <v>43</v>
      </c>
      <c r="B939" s="252" t="s">
        <v>4145</v>
      </c>
      <c r="C939" s="252" t="s">
        <v>4146</v>
      </c>
      <c r="D939" s="252" t="s">
        <v>4147</v>
      </c>
      <c r="E939" s="252" t="s">
        <v>4148</v>
      </c>
      <c r="F939" s="252" t="s">
        <v>4149</v>
      </c>
      <c r="G939" s="252" t="s">
        <v>4150</v>
      </c>
    </row>
    <row r="940" spans="1:7" x14ac:dyDescent="0.25">
      <c r="A940" s="252" t="s">
        <v>106</v>
      </c>
      <c r="B940" s="252" t="s">
        <v>4495</v>
      </c>
      <c r="C940" s="252" t="s">
        <v>4496</v>
      </c>
      <c r="D940" s="252" t="s">
        <v>4497</v>
      </c>
      <c r="E940" s="252" t="s">
        <v>4498</v>
      </c>
      <c r="F940" s="252" t="s">
        <v>4499</v>
      </c>
      <c r="G940" s="252" t="s">
        <v>4500</v>
      </c>
    </row>
    <row r="941" spans="1:7" x14ac:dyDescent="0.25">
      <c r="A941" s="252" t="s">
        <v>107</v>
      </c>
      <c r="B941" s="252" t="s">
        <v>4501</v>
      </c>
      <c r="C941" s="252" t="s">
        <v>4502</v>
      </c>
      <c r="D941" s="252" t="s">
        <v>4503</v>
      </c>
      <c r="E941" s="252" t="s">
        <v>4504</v>
      </c>
      <c r="F941" s="252" t="s">
        <v>4505</v>
      </c>
      <c r="G941" s="252" t="s">
        <v>4506</v>
      </c>
    </row>
    <row r="942" spans="1:7" x14ac:dyDescent="0.25">
      <c r="A942" s="252" t="s">
        <v>147</v>
      </c>
      <c r="B942" s="252" t="s">
        <v>4721</v>
      </c>
      <c r="C942" s="252" t="s">
        <v>4722</v>
      </c>
      <c r="D942" s="252" t="s">
        <v>4723</v>
      </c>
      <c r="E942" s="252" t="s">
        <v>4724</v>
      </c>
      <c r="F942" s="252" t="s">
        <v>4725</v>
      </c>
      <c r="G942" s="252" t="s">
        <v>4722</v>
      </c>
    </row>
    <row r="943" spans="1:7" x14ac:dyDescent="0.25">
      <c r="A943" s="252" t="s">
        <v>108</v>
      </c>
      <c r="B943" s="252" t="s">
        <v>4507</v>
      </c>
      <c r="C943" s="252" t="s">
        <v>4508</v>
      </c>
      <c r="D943" s="252" t="s">
        <v>4509</v>
      </c>
      <c r="E943" s="252" t="s">
        <v>4510</v>
      </c>
      <c r="F943" s="252" t="s">
        <v>4511</v>
      </c>
      <c r="G943" s="252" t="s">
        <v>4512</v>
      </c>
    </row>
    <row r="944" spans="1:7" x14ac:dyDescent="0.25">
      <c r="A944" s="252" t="s">
        <v>109</v>
      </c>
      <c r="B944" s="252" t="s">
        <v>4513</v>
      </c>
      <c r="C944" s="252" t="s">
        <v>4514</v>
      </c>
      <c r="D944" s="252" t="s">
        <v>4515</v>
      </c>
      <c r="E944" s="252" t="s">
        <v>4516</v>
      </c>
      <c r="F944" s="252" t="s">
        <v>4517</v>
      </c>
      <c r="G944" s="252" t="s">
        <v>4518</v>
      </c>
    </row>
    <row r="945" spans="1:7" x14ac:dyDescent="0.25">
      <c r="A945" s="252" t="s">
        <v>44</v>
      </c>
      <c r="B945" s="252" t="s">
        <v>4151</v>
      </c>
      <c r="C945" s="252" t="s">
        <v>4152</v>
      </c>
      <c r="D945" s="252" t="s">
        <v>4153</v>
      </c>
      <c r="E945" s="252" t="s">
        <v>4154</v>
      </c>
      <c r="F945" s="252" t="s">
        <v>4155</v>
      </c>
      <c r="G945" s="252" t="s">
        <v>4156</v>
      </c>
    </row>
    <row r="946" spans="1:7" x14ac:dyDescent="0.25">
      <c r="A946" s="252" t="s">
        <v>45</v>
      </c>
      <c r="B946" s="252" t="s">
        <v>4157</v>
      </c>
      <c r="C946" s="252" t="s">
        <v>4158</v>
      </c>
      <c r="D946" s="252" t="s">
        <v>4159</v>
      </c>
      <c r="E946" s="252" t="s">
        <v>4160</v>
      </c>
      <c r="F946" s="252" t="s">
        <v>4160</v>
      </c>
      <c r="G946" s="252" t="s">
        <v>4158</v>
      </c>
    </row>
    <row r="947" spans="1:7" x14ac:dyDescent="0.25">
      <c r="A947" s="252" t="s">
        <v>148</v>
      </c>
      <c r="B947" s="252" t="s">
        <v>4726</v>
      </c>
      <c r="C947" s="252" t="s">
        <v>4727</v>
      </c>
      <c r="D947" s="252" t="s">
        <v>4728</v>
      </c>
      <c r="E947" s="252" t="s">
        <v>4729</v>
      </c>
      <c r="F947" s="252" t="s">
        <v>4730</v>
      </c>
      <c r="G947" s="252" t="s">
        <v>4731</v>
      </c>
    </row>
    <row r="948" spans="1:7" x14ac:dyDescent="0.25">
      <c r="A948" s="252" t="s">
        <v>110</v>
      </c>
      <c r="B948" s="252" t="s">
        <v>4519</v>
      </c>
      <c r="C948" s="252" t="s">
        <v>4520</v>
      </c>
      <c r="D948" s="252" t="s">
        <v>4521</v>
      </c>
      <c r="E948" s="252" t="s">
        <v>4522</v>
      </c>
      <c r="F948" s="252" t="s">
        <v>4523</v>
      </c>
      <c r="G948" s="252" t="s">
        <v>4524</v>
      </c>
    </row>
    <row r="949" spans="1:7" x14ac:dyDescent="0.25">
      <c r="A949" s="252" t="s">
        <v>111</v>
      </c>
      <c r="B949" s="252" t="s">
        <v>4525</v>
      </c>
      <c r="C949" s="252" t="s">
        <v>4526</v>
      </c>
      <c r="D949" s="252" t="s">
        <v>4527</v>
      </c>
      <c r="E949" s="252" t="s">
        <v>4528</v>
      </c>
      <c r="F949" s="252" t="s">
        <v>4529</v>
      </c>
      <c r="G949" s="252" t="s">
        <v>4530</v>
      </c>
    </row>
    <row r="950" spans="1:7" x14ac:dyDescent="0.25">
      <c r="A950" s="252" t="s">
        <v>46</v>
      </c>
      <c r="B950" s="252" t="s">
        <v>4161</v>
      </c>
      <c r="C950" s="252" t="s">
        <v>4162</v>
      </c>
      <c r="D950" s="252" t="s">
        <v>4163</v>
      </c>
      <c r="E950" s="252" t="s">
        <v>4164</v>
      </c>
      <c r="F950" s="252" t="s">
        <v>4165</v>
      </c>
      <c r="G950" s="252" t="s">
        <v>4166</v>
      </c>
    </row>
    <row r="951" spans="1:7" x14ac:dyDescent="0.25">
      <c r="A951" s="252" t="s">
        <v>112</v>
      </c>
      <c r="B951" s="252" t="s">
        <v>4531</v>
      </c>
      <c r="C951" s="252" t="s">
        <v>4532</v>
      </c>
      <c r="D951" s="252" t="s">
        <v>4533</v>
      </c>
      <c r="E951" s="252" t="s">
        <v>4534</v>
      </c>
      <c r="F951" s="252" t="s">
        <v>4534</v>
      </c>
      <c r="G951" s="252" t="s">
        <v>4535</v>
      </c>
    </row>
    <row r="952" spans="1:7" x14ac:dyDescent="0.25">
      <c r="A952" s="252" t="s">
        <v>113</v>
      </c>
      <c r="B952" s="252" t="s">
        <v>4536</v>
      </c>
      <c r="C952" s="252" t="s">
        <v>4537</v>
      </c>
      <c r="D952" s="252" t="s">
        <v>4538</v>
      </c>
      <c r="E952" s="252" t="s">
        <v>4539</v>
      </c>
      <c r="F952" s="252" t="s">
        <v>4540</v>
      </c>
      <c r="G952" s="252" t="s">
        <v>4541</v>
      </c>
    </row>
    <row r="953" spans="1:7" x14ac:dyDescent="0.25">
      <c r="A953" s="252" t="s">
        <v>47</v>
      </c>
      <c r="B953" s="252" t="s">
        <v>4167</v>
      </c>
      <c r="C953" s="252" t="s">
        <v>4168</v>
      </c>
      <c r="D953" s="252" t="s">
        <v>4169</v>
      </c>
      <c r="E953" s="252" t="s">
        <v>4170</v>
      </c>
      <c r="F953" s="252" t="s">
        <v>4171</v>
      </c>
      <c r="G953" s="252" t="s">
        <v>4172</v>
      </c>
    </row>
    <row r="954" spans="1:7" x14ac:dyDescent="0.25">
      <c r="A954" s="252" t="s">
        <v>114</v>
      </c>
      <c r="B954" s="252" t="s">
        <v>4542</v>
      </c>
      <c r="C954" s="252" t="s">
        <v>4543</v>
      </c>
      <c r="D954" s="252" t="s">
        <v>4544</v>
      </c>
      <c r="E954" s="252" t="s">
        <v>4545</v>
      </c>
      <c r="F954" s="252" t="s">
        <v>4546</v>
      </c>
      <c r="G954" s="252" t="s">
        <v>4547</v>
      </c>
    </row>
    <row r="955" spans="1:7" x14ac:dyDescent="0.25">
      <c r="A955" s="252" t="s">
        <v>149</v>
      </c>
      <c r="B955" s="252" t="s">
        <v>4732</v>
      </c>
      <c r="C955" s="252" t="s">
        <v>4733</v>
      </c>
      <c r="D955" s="252" t="s">
        <v>4734</v>
      </c>
      <c r="E955" s="252" t="s">
        <v>4735</v>
      </c>
      <c r="F955" s="252" t="s">
        <v>4735</v>
      </c>
      <c r="G955" s="252" t="s">
        <v>4736</v>
      </c>
    </row>
    <row r="956" spans="1:7" x14ac:dyDescent="0.25">
      <c r="A956" s="252" t="s">
        <v>115</v>
      </c>
      <c r="B956" s="252" t="s">
        <v>4548</v>
      </c>
      <c r="C956" s="252" t="s">
        <v>4549</v>
      </c>
      <c r="D956" s="252" t="s">
        <v>4550</v>
      </c>
      <c r="E956" s="252" t="s">
        <v>4551</v>
      </c>
      <c r="F956" s="252" t="s">
        <v>4552</v>
      </c>
      <c r="G956" s="252" t="s">
        <v>4553</v>
      </c>
    </row>
    <row r="957" spans="1:7" x14ac:dyDescent="0.25">
      <c r="A957" s="252" t="s">
        <v>116</v>
      </c>
      <c r="B957" s="252" t="s">
        <v>4554</v>
      </c>
      <c r="C957" s="252" t="s">
        <v>4555</v>
      </c>
      <c r="D957" s="252" t="s">
        <v>4556</v>
      </c>
      <c r="E957" s="252" t="s">
        <v>4557</v>
      </c>
      <c r="F957" s="252" t="s">
        <v>4558</v>
      </c>
      <c r="G957" s="252" t="s">
        <v>4559</v>
      </c>
    </row>
    <row r="958" spans="1:7" x14ac:dyDescent="0.25">
      <c r="A958" s="252" t="s">
        <v>117</v>
      </c>
      <c r="B958" s="252" t="s">
        <v>4560</v>
      </c>
      <c r="C958" s="252" t="s">
        <v>4561</v>
      </c>
      <c r="D958" s="252" t="s">
        <v>4562</v>
      </c>
      <c r="E958" s="252" t="s">
        <v>4563</v>
      </c>
      <c r="F958" s="252" t="s">
        <v>4564</v>
      </c>
      <c r="G958" s="252" t="s">
        <v>4565</v>
      </c>
    </row>
    <row r="959" spans="1:7" x14ac:dyDescent="0.25">
      <c r="A959" s="252" t="s">
        <v>48</v>
      </c>
      <c r="B959" s="252" t="s">
        <v>4173</v>
      </c>
      <c r="C959" s="252" t="s">
        <v>4174</v>
      </c>
      <c r="D959" s="252" t="s">
        <v>4175</v>
      </c>
      <c r="E959" s="252" t="s">
        <v>4176</v>
      </c>
      <c r="F959" s="252" t="s">
        <v>4177</v>
      </c>
      <c r="G959" s="252" t="s">
        <v>4178</v>
      </c>
    </row>
    <row r="960" spans="1:7" x14ac:dyDescent="0.25">
      <c r="A960" s="252" t="s">
        <v>150</v>
      </c>
      <c r="B960" s="252" t="s">
        <v>4737</v>
      </c>
      <c r="C960" s="252" t="s">
        <v>4738</v>
      </c>
      <c r="D960" s="252" t="s">
        <v>150</v>
      </c>
      <c r="E960" s="252" t="s">
        <v>4739</v>
      </c>
      <c r="F960" s="252" t="s">
        <v>4740</v>
      </c>
      <c r="G960" s="252" t="s">
        <v>4741</v>
      </c>
    </row>
    <row r="961" spans="1:7" x14ac:dyDescent="0.25">
      <c r="A961" s="252" t="s">
        <v>151</v>
      </c>
      <c r="B961" s="252" t="s">
        <v>4742</v>
      </c>
      <c r="C961" s="252" t="s">
        <v>4743</v>
      </c>
      <c r="D961" s="252" t="s">
        <v>4742</v>
      </c>
      <c r="E961" s="252" t="s">
        <v>4744</v>
      </c>
      <c r="F961" s="252" t="s">
        <v>4745</v>
      </c>
      <c r="G961" s="252" t="s">
        <v>4743</v>
      </c>
    </row>
    <row r="962" spans="1:7" x14ac:dyDescent="0.25">
      <c r="A962" s="252" t="s">
        <v>152</v>
      </c>
      <c r="B962" s="252" t="s">
        <v>4746</v>
      </c>
      <c r="C962" s="252" t="s">
        <v>4747</v>
      </c>
      <c r="D962" s="252" t="s">
        <v>4748</v>
      </c>
      <c r="E962" s="252" t="s">
        <v>4749</v>
      </c>
      <c r="F962" s="252" t="s">
        <v>4750</v>
      </c>
      <c r="G962" s="252" t="s">
        <v>4747</v>
      </c>
    </row>
    <row r="963" spans="1:7" x14ac:dyDescent="0.25">
      <c r="A963" s="252" t="s">
        <v>49</v>
      </c>
      <c r="B963" s="252" t="s">
        <v>4179</v>
      </c>
      <c r="C963" s="252" t="s">
        <v>4180</v>
      </c>
      <c r="D963" s="252" t="s">
        <v>4181</v>
      </c>
      <c r="E963" s="252" t="s">
        <v>4182</v>
      </c>
      <c r="F963" s="252" t="s">
        <v>4183</v>
      </c>
      <c r="G963" s="252" t="s">
        <v>4180</v>
      </c>
    </row>
    <row r="964" spans="1:7" x14ac:dyDescent="0.25">
      <c r="A964" s="252" t="s">
        <v>153</v>
      </c>
      <c r="B964" s="252" t="s">
        <v>4751</v>
      </c>
      <c r="C964" s="252" t="s">
        <v>4752</v>
      </c>
      <c r="D964" s="252" t="s">
        <v>4753</v>
      </c>
      <c r="E964" s="252" t="s">
        <v>4754</v>
      </c>
      <c r="F964" s="252" t="s">
        <v>4755</v>
      </c>
      <c r="G964" s="252" t="s">
        <v>4756</v>
      </c>
    </row>
    <row r="965" spans="1:7" x14ac:dyDescent="0.25">
      <c r="A965" s="252" t="s">
        <v>154</v>
      </c>
      <c r="B965" s="252" t="s">
        <v>4757</v>
      </c>
      <c r="C965" s="252" t="s">
        <v>4758</v>
      </c>
      <c r="D965" s="252" t="s">
        <v>4759</v>
      </c>
      <c r="E965" s="252" t="s">
        <v>4760</v>
      </c>
      <c r="F965" s="252" t="s">
        <v>4761</v>
      </c>
      <c r="G965" s="252" t="s">
        <v>4762</v>
      </c>
    </row>
    <row r="966" spans="1:7" x14ac:dyDescent="0.25">
      <c r="A966" s="252" t="s">
        <v>118</v>
      </c>
      <c r="B966" s="252" t="s">
        <v>4566</v>
      </c>
      <c r="C966" s="252" t="s">
        <v>4567</v>
      </c>
      <c r="D966" s="252" t="s">
        <v>4568</v>
      </c>
      <c r="E966" s="252" t="s">
        <v>4569</v>
      </c>
      <c r="F966" s="252" t="s">
        <v>4570</v>
      </c>
      <c r="G966" s="252" t="s">
        <v>4571</v>
      </c>
    </row>
    <row r="967" spans="1:7" x14ac:dyDescent="0.25">
      <c r="A967" s="252" t="s">
        <v>50</v>
      </c>
      <c r="B967" s="252" t="s">
        <v>4184</v>
      </c>
      <c r="C967" s="252" t="s">
        <v>4185</v>
      </c>
      <c r="D967" s="252" t="s">
        <v>4186</v>
      </c>
      <c r="E967" s="252" t="s">
        <v>4187</v>
      </c>
      <c r="F967" s="252" t="s">
        <v>4188</v>
      </c>
      <c r="G967" s="252" t="s">
        <v>4189</v>
      </c>
    </row>
    <row r="968" spans="1:7" x14ac:dyDescent="0.25">
      <c r="A968" s="252" t="s">
        <v>51</v>
      </c>
      <c r="B968" s="252" t="s">
        <v>4190</v>
      </c>
      <c r="C968" s="252" t="s">
        <v>4191</v>
      </c>
      <c r="D968" s="252" t="s">
        <v>4192</v>
      </c>
      <c r="E968" s="252" t="s">
        <v>4193</v>
      </c>
      <c r="F968" s="252" t="s">
        <v>4194</v>
      </c>
      <c r="G968" s="252" t="s">
        <v>4195</v>
      </c>
    </row>
    <row r="969" spans="1:7" x14ac:dyDescent="0.25">
      <c r="A969" s="252" t="s">
        <v>119</v>
      </c>
      <c r="B969" s="252" t="s">
        <v>4572</v>
      </c>
      <c r="C969" s="252" t="s">
        <v>4573</v>
      </c>
      <c r="D969" s="252" t="s">
        <v>4574</v>
      </c>
      <c r="E969" s="252" t="s">
        <v>4575</v>
      </c>
      <c r="F969" s="252" t="s">
        <v>4576</v>
      </c>
      <c r="G969" s="252" t="s">
        <v>4577</v>
      </c>
    </row>
    <row r="970" spans="1:7" x14ac:dyDescent="0.25">
      <c r="A970" s="252" t="s">
        <v>155</v>
      </c>
      <c r="B970" s="252" t="s">
        <v>4763</v>
      </c>
      <c r="C970" s="252" t="s">
        <v>4764</v>
      </c>
      <c r="D970" s="252" t="s">
        <v>4765</v>
      </c>
      <c r="E970" s="252" t="s">
        <v>4766</v>
      </c>
      <c r="F970" s="252" t="s">
        <v>4767</v>
      </c>
      <c r="G970" s="252" t="s">
        <v>4768</v>
      </c>
    </row>
    <row r="971" spans="1:7" x14ac:dyDescent="0.25">
      <c r="A971" s="252" t="s">
        <v>156</v>
      </c>
      <c r="B971" s="252" t="s">
        <v>156</v>
      </c>
      <c r="C971" s="252" t="s">
        <v>156</v>
      </c>
      <c r="D971" s="252" t="s">
        <v>156</v>
      </c>
      <c r="E971" s="252" t="s">
        <v>4769</v>
      </c>
      <c r="F971" s="252" t="s">
        <v>4770</v>
      </c>
      <c r="G971" s="252" t="s">
        <v>156</v>
      </c>
    </row>
    <row r="972" spans="1:7" x14ac:dyDescent="0.25">
      <c r="A972" s="252" t="s">
        <v>52</v>
      </c>
      <c r="B972" s="252" t="s">
        <v>52</v>
      </c>
      <c r="C972" s="252" t="s">
        <v>52</v>
      </c>
      <c r="D972" s="252" t="s">
        <v>52</v>
      </c>
      <c r="E972" s="252" t="s">
        <v>4196</v>
      </c>
      <c r="F972" s="252" t="s">
        <v>4197</v>
      </c>
      <c r="G972" s="252" t="s">
        <v>52</v>
      </c>
    </row>
    <row r="973" spans="1:7" x14ac:dyDescent="0.25">
      <c r="A973" s="252" t="s">
        <v>53</v>
      </c>
      <c r="B973" s="252" t="s">
        <v>4198</v>
      </c>
      <c r="C973" s="252" t="s">
        <v>4199</v>
      </c>
      <c r="D973" s="252" t="s">
        <v>4200</v>
      </c>
      <c r="E973" s="252" t="s">
        <v>4201</v>
      </c>
      <c r="F973" s="252" t="s">
        <v>4202</v>
      </c>
      <c r="G973" s="252" t="s">
        <v>4199</v>
      </c>
    </row>
    <row r="974" spans="1:7" x14ac:dyDescent="0.25">
      <c r="A974" s="252" t="s">
        <v>120</v>
      </c>
      <c r="B974" s="252" t="s">
        <v>4578</v>
      </c>
      <c r="C974" s="252" t="s">
        <v>4579</v>
      </c>
      <c r="D974" s="252" t="s">
        <v>4580</v>
      </c>
      <c r="E974" s="252" t="s">
        <v>4581</v>
      </c>
      <c r="F974" s="252" t="s">
        <v>4581</v>
      </c>
      <c r="G974" s="252" t="s">
        <v>4582</v>
      </c>
    </row>
    <row r="975" spans="1:7" x14ac:dyDescent="0.25">
      <c r="A975" s="252" t="s">
        <v>121</v>
      </c>
      <c r="B975" s="252" t="s">
        <v>4969</v>
      </c>
      <c r="C975" s="252" t="s">
        <v>4970</v>
      </c>
      <c r="D975" s="252" t="s">
        <v>4971</v>
      </c>
      <c r="E975" s="252" t="s">
        <v>4972</v>
      </c>
      <c r="F975" s="252" t="s">
        <v>4973</v>
      </c>
      <c r="G975" s="252" t="s">
        <v>4974</v>
      </c>
    </row>
    <row r="976" spans="1:7" x14ac:dyDescent="0.25">
      <c r="A976" s="252" t="s">
        <v>122</v>
      </c>
      <c r="B976" s="252" t="s">
        <v>4583</v>
      </c>
      <c r="C976" s="252" t="s">
        <v>4584</v>
      </c>
      <c r="D976" s="252" t="s">
        <v>4585</v>
      </c>
      <c r="E976" s="252" t="s">
        <v>4586</v>
      </c>
      <c r="F976" s="252" t="s">
        <v>4587</v>
      </c>
      <c r="G976" s="252" t="s">
        <v>4588</v>
      </c>
    </row>
    <row r="977" spans="1:7" x14ac:dyDescent="0.25">
      <c r="A977" s="252" t="s">
        <v>54</v>
      </c>
      <c r="B977" s="252" t="s">
        <v>4203</v>
      </c>
      <c r="C977" s="252" t="s">
        <v>4204</v>
      </c>
      <c r="D977" s="252" t="s">
        <v>4205</v>
      </c>
      <c r="E977" s="252" t="s">
        <v>4206</v>
      </c>
      <c r="F977" s="252" t="s">
        <v>4207</v>
      </c>
      <c r="G977" s="252" t="s">
        <v>4208</v>
      </c>
    </row>
    <row r="978" spans="1:7" x14ac:dyDescent="0.25">
      <c r="A978" s="252" t="s">
        <v>55</v>
      </c>
      <c r="B978" s="252" t="s">
        <v>4209</v>
      </c>
      <c r="C978" s="252" t="s">
        <v>4210</v>
      </c>
      <c r="D978" s="252" t="s">
        <v>4211</v>
      </c>
      <c r="E978" s="252" t="s">
        <v>4212</v>
      </c>
      <c r="F978" s="252" t="s">
        <v>4213</v>
      </c>
      <c r="G978" s="252" t="s">
        <v>4214</v>
      </c>
    </row>
    <row r="979" spans="1:7" x14ac:dyDescent="0.25">
      <c r="A979" s="252" t="s">
        <v>123</v>
      </c>
      <c r="B979" s="252" t="s">
        <v>4590</v>
      </c>
      <c r="C979" s="252" t="s">
        <v>4591</v>
      </c>
      <c r="D979" s="252" t="s">
        <v>4592</v>
      </c>
      <c r="E979" s="252" t="s">
        <v>4593</v>
      </c>
      <c r="F979" s="252" t="s">
        <v>4594</v>
      </c>
      <c r="G979" s="252" t="s">
        <v>4595</v>
      </c>
    </row>
    <row r="980" spans="1:7" x14ac:dyDescent="0.25">
      <c r="A980" s="252" t="s">
        <v>56</v>
      </c>
      <c r="B980" s="252" t="s">
        <v>4215</v>
      </c>
      <c r="C980" s="252" t="s">
        <v>4216</v>
      </c>
      <c r="D980" s="252" t="s">
        <v>4217</v>
      </c>
      <c r="E980" s="252" t="s">
        <v>4218</v>
      </c>
      <c r="F980" s="252" t="s">
        <v>4219</v>
      </c>
      <c r="G980" s="252" t="s">
        <v>4220</v>
      </c>
    </row>
    <row r="981" spans="1:7" x14ac:dyDescent="0.25">
      <c r="A981" s="252" t="s">
        <v>124</v>
      </c>
      <c r="B981" s="252" t="s">
        <v>4596</v>
      </c>
      <c r="C981" s="252" t="s">
        <v>4597</v>
      </c>
      <c r="D981" s="252" t="s">
        <v>4598</v>
      </c>
      <c r="E981" s="252" t="s">
        <v>4599</v>
      </c>
      <c r="F981" s="252" t="s">
        <v>4600</v>
      </c>
      <c r="G981" s="252" t="s">
        <v>4601</v>
      </c>
    </row>
    <row r="982" spans="1:7" x14ac:dyDescent="0.25">
      <c r="A982" s="252" t="s">
        <v>125</v>
      </c>
      <c r="B982" s="252" t="s">
        <v>4602</v>
      </c>
      <c r="C982" s="252" t="s">
        <v>4603</v>
      </c>
      <c r="D982" s="252" t="s">
        <v>4604</v>
      </c>
      <c r="E982" s="252" t="s">
        <v>4605</v>
      </c>
      <c r="F982" s="252" t="s">
        <v>4605</v>
      </c>
      <c r="G982" s="252" t="s">
        <v>4603</v>
      </c>
    </row>
    <row r="983" spans="1:7" x14ac:dyDescent="0.25">
      <c r="A983" s="252" t="s">
        <v>57</v>
      </c>
      <c r="B983" s="252" t="s">
        <v>4221</v>
      </c>
      <c r="C983" s="252" t="s">
        <v>4222</v>
      </c>
      <c r="D983" s="252" t="s">
        <v>4223</v>
      </c>
      <c r="E983" s="252" t="s">
        <v>4224</v>
      </c>
      <c r="F983" s="252" t="s">
        <v>4225</v>
      </c>
      <c r="G983" s="252" t="s">
        <v>4226</v>
      </c>
    </row>
    <row r="984" spans="1:7" x14ac:dyDescent="0.25">
      <c r="A984" s="252" t="s">
        <v>157</v>
      </c>
      <c r="B984" s="252" t="s">
        <v>157</v>
      </c>
      <c r="C984" s="252" t="s">
        <v>157</v>
      </c>
      <c r="D984" s="252" t="s">
        <v>4771</v>
      </c>
      <c r="E984" s="252" t="s">
        <v>4772</v>
      </c>
      <c r="F984" s="252" t="s">
        <v>4773</v>
      </c>
      <c r="G984" s="252" t="s">
        <v>157</v>
      </c>
    </row>
    <row r="985" spans="1:7" x14ac:dyDescent="0.25">
      <c r="A985" s="252" t="s">
        <v>126</v>
      </c>
      <c r="B985" s="252" t="s">
        <v>4606</v>
      </c>
      <c r="C985" s="252" t="s">
        <v>4607</v>
      </c>
      <c r="D985" s="252" t="s">
        <v>4608</v>
      </c>
      <c r="E985" s="252" t="s">
        <v>4609</v>
      </c>
      <c r="F985" s="252" t="s">
        <v>4610</v>
      </c>
      <c r="G985" s="252" t="s">
        <v>4611</v>
      </c>
    </row>
    <row r="986" spans="1:7" x14ac:dyDescent="0.25">
      <c r="A986" s="252" t="s">
        <v>58</v>
      </c>
      <c r="B986" s="252" t="s">
        <v>4227</v>
      </c>
      <c r="C986" s="252" t="s">
        <v>4228</v>
      </c>
      <c r="D986" s="252" t="s">
        <v>4229</v>
      </c>
      <c r="E986" s="252" t="s">
        <v>4230</v>
      </c>
      <c r="F986" s="252" t="s">
        <v>4231</v>
      </c>
      <c r="G986" s="252" t="s">
        <v>4232</v>
      </c>
    </row>
    <row r="987" spans="1:7" x14ac:dyDescent="0.25">
      <c r="A987" s="252" t="s">
        <v>4975</v>
      </c>
      <c r="B987" s="252" t="s">
        <v>4976</v>
      </c>
      <c r="C987" s="252" t="s">
        <v>4977</v>
      </c>
      <c r="D987" s="252" t="s">
        <v>4978</v>
      </c>
      <c r="E987" s="252" t="s">
        <v>4979</v>
      </c>
      <c r="F987" s="252" t="s">
        <v>4980</v>
      </c>
      <c r="G987" s="252" t="s">
        <v>4981</v>
      </c>
    </row>
    <row r="988" spans="1:7" x14ac:dyDescent="0.25">
      <c r="A988" s="252" t="s">
        <v>60</v>
      </c>
      <c r="B988" s="252" t="s">
        <v>60</v>
      </c>
      <c r="C988" s="252" t="s">
        <v>4234</v>
      </c>
      <c r="D988" s="252" t="s">
        <v>4235</v>
      </c>
      <c r="E988" s="252" t="s">
        <v>4236</v>
      </c>
      <c r="F988" s="252" t="s">
        <v>4237</v>
      </c>
      <c r="G988" s="252" t="s">
        <v>4238</v>
      </c>
    </row>
    <row r="989" spans="1:7" x14ac:dyDescent="0.25">
      <c r="A989" s="252" t="s">
        <v>61</v>
      </c>
      <c r="B989" s="252" t="s">
        <v>4239</v>
      </c>
      <c r="C989" s="252" t="s">
        <v>4240</v>
      </c>
      <c r="D989" s="252" t="s">
        <v>4241</v>
      </c>
      <c r="E989" s="252" t="s">
        <v>4242</v>
      </c>
      <c r="F989" s="252" t="s">
        <v>4243</v>
      </c>
      <c r="G989" s="252" t="s">
        <v>4244</v>
      </c>
    </row>
    <row r="990" spans="1:7" x14ac:dyDescent="0.25">
      <c r="A990" s="252" t="s">
        <v>62</v>
      </c>
      <c r="B990" s="252" t="s">
        <v>4246</v>
      </c>
      <c r="C990" s="252" t="s">
        <v>4247</v>
      </c>
      <c r="D990" s="252" t="s">
        <v>4248</v>
      </c>
      <c r="E990" s="252" t="s">
        <v>4249</v>
      </c>
      <c r="F990" s="252" t="s">
        <v>4250</v>
      </c>
      <c r="G990" s="252" t="s">
        <v>4251</v>
      </c>
    </row>
    <row r="991" spans="1:7" x14ac:dyDescent="0.25">
      <c r="A991" s="252" t="s">
        <v>63</v>
      </c>
      <c r="B991" s="252" t="s">
        <v>4252</v>
      </c>
      <c r="C991" s="252" t="s">
        <v>4253</v>
      </c>
      <c r="D991" s="252" t="s">
        <v>4254</v>
      </c>
      <c r="E991" s="252" t="s">
        <v>4255</v>
      </c>
      <c r="F991" s="252" t="s">
        <v>4256</v>
      </c>
      <c r="G991" s="252" t="s">
        <v>4257</v>
      </c>
    </row>
    <row r="992" spans="1:7" x14ac:dyDescent="0.25">
      <c r="A992" s="252" t="s">
        <v>64</v>
      </c>
      <c r="B992" s="252" t="s">
        <v>4258</v>
      </c>
      <c r="C992" s="252" t="s">
        <v>4259</v>
      </c>
      <c r="D992" s="252" t="s">
        <v>4260</v>
      </c>
      <c r="E992" s="252" t="s">
        <v>4261</v>
      </c>
      <c r="F992" s="252" t="s">
        <v>4262</v>
      </c>
      <c r="G992" s="252" t="s">
        <v>4263</v>
      </c>
    </row>
    <row r="993" spans="1:7" x14ac:dyDescent="0.25">
      <c r="A993" s="252" t="s">
        <v>65</v>
      </c>
      <c r="B993" s="252" t="s">
        <v>4078</v>
      </c>
      <c r="C993" s="252" t="s">
        <v>4264</v>
      </c>
      <c r="D993" s="252" t="s">
        <v>4265</v>
      </c>
      <c r="E993" s="252" t="s">
        <v>4266</v>
      </c>
      <c r="F993" s="252" t="s">
        <v>4262</v>
      </c>
      <c r="G993" s="252" t="s">
        <v>4267</v>
      </c>
    </row>
    <row r="994" spans="1:7" x14ac:dyDescent="0.25">
      <c r="A994" s="252" t="s">
        <v>66</v>
      </c>
      <c r="B994" s="252" t="s">
        <v>4268</v>
      </c>
      <c r="C994" s="252" t="s">
        <v>4269</v>
      </c>
      <c r="D994" s="252" t="s">
        <v>4268</v>
      </c>
      <c r="E994" s="252" t="s">
        <v>4270</v>
      </c>
      <c r="F994" s="252" t="s">
        <v>4271</v>
      </c>
      <c r="G994" s="252" t="s">
        <v>4272</v>
      </c>
    </row>
    <row r="995" spans="1:7" x14ac:dyDescent="0.25">
      <c r="A995" s="252" t="s">
        <v>127</v>
      </c>
      <c r="B995" s="252" t="s">
        <v>4614</v>
      </c>
      <c r="C995" s="252" t="s">
        <v>4615</v>
      </c>
      <c r="D995" s="252" t="s">
        <v>4616</v>
      </c>
      <c r="E995" s="252" t="s">
        <v>4617</v>
      </c>
      <c r="F995" s="252" t="s">
        <v>4618</v>
      </c>
      <c r="G995" s="252" t="s">
        <v>4619</v>
      </c>
    </row>
    <row r="996" spans="1:7" x14ac:dyDescent="0.25">
      <c r="A996" s="252" t="s">
        <v>67</v>
      </c>
      <c r="B996" s="252" t="s">
        <v>4273</v>
      </c>
      <c r="C996" s="252" t="s">
        <v>4274</v>
      </c>
      <c r="D996" s="252" t="s">
        <v>4275</v>
      </c>
      <c r="E996" s="252" t="s">
        <v>4276</v>
      </c>
      <c r="F996" s="252" t="s">
        <v>4277</v>
      </c>
      <c r="G996" s="252" t="s">
        <v>4278</v>
      </c>
    </row>
    <row r="997" spans="1:7" x14ac:dyDescent="0.25">
      <c r="A997" s="252" t="s">
        <v>175</v>
      </c>
      <c r="B997" s="252" t="s">
        <v>4862</v>
      </c>
      <c r="C997" s="252" t="s">
        <v>4863</v>
      </c>
      <c r="D997" s="252" t="s">
        <v>4864</v>
      </c>
      <c r="E997" s="252" t="s">
        <v>4865</v>
      </c>
      <c r="F997" s="252" t="s">
        <v>4866</v>
      </c>
      <c r="G997" s="252" t="s">
        <v>4867</v>
      </c>
    </row>
    <row r="998" spans="1:7" x14ac:dyDescent="0.25">
      <c r="A998" s="252" t="s">
        <v>68</v>
      </c>
      <c r="B998" s="252" t="s">
        <v>4279</v>
      </c>
      <c r="C998" s="252" t="s">
        <v>4280</v>
      </c>
      <c r="D998" s="252" t="s">
        <v>4281</v>
      </c>
      <c r="E998" s="252" t="s">
        <v>4282</v>
      </c>
      <c r="F998" s="252" t="s">
        <v>4283</v>
      </c>
      <c r="G998" s="252" t="s">
        <v>4284</v>
      </c>
    </row>
    <row r="999" spans="1:7" x14ac:dyDescent="0.25">
      <c r="A999" s="252" t="s">
        <v>69</v>
      </c>
      <c r="B999" s="252" t="s">
        <v>4285</v>
      </c>
      <c r="C999" s="252" t="s">
        <v>4286</v>
      </c>
      <c r="D999" s="252" t="s">
        <v>4287</v>
      </c>
      <c r="E999" s="252" t="s">
        <v>4288</v>
      </c>
      <c r="F999" s="252" t="s">
        <v>4289</v>
      </c>
      <c r="G999" s="252" t="s">
        <v>4290</v>
      </c>
    </row>
    <row r="1000" spans="1:7" x14ac:dyDescent="0.25">
      <c r="A1000" s="252" t="s">
        <v>70</v>
      </c>
      <c r="B1000" s="252" t="s">
        <v>4291</v>
      </c>
      <c r="C1000" s="252" t="s">
        <v>4292</v>
      </c>
      <c r="D1000" s="252" t="s">
        <v>4293</v>
      </c>
      <c r="E1000" s="252" t="s">
        <v>4294</v>
      </c>
      <c r="F1000" s="252" t="s">
        <v>4295</v>
      </c>
      <c r="G1000" s="252" t="s">
        <v>4296</v>
      </c>
    </row>
    <row r="1001" spans="1:7" x14ac:dyDescent="0.25">
      <c r="A1001" s="252" t="s">
        <v>128</v>
      </c>
      <c r="B1001" s="252" t="s">
        <v>4620</v>
      </c>
      <c r="C1001" s="252" t="s">
        <v>4621</v>
      </c>
      <c r="D1001" s="252" t="s">
        <v>4622</v>
      </c>
      <c r="E1001" s="252" t="s">
        <v>4516</v>
      </c>
      <c r="F1001" s="252" t="s">
        <v>4623</v>
      </c>
      <c r="G1001" s="252" t="s">
        <v>4624</v>
      </c>
    </row>
    <row r="1002" spans="1:7" x14ac:dyDescent="0.25">
      <c r="A1002" s="252" t="s">
        <v>71</v>
      </c>
      <c r="B1002" s="252" t="s">
        <v>4299</v>
      </c>
      <c r="C1002" s="252" t="s">
        <v>4300</v>
      </c>
      <c r="D1002" s="252" t="s">
        <v>4301</v>
      </c>
      <c r="E1002" s="252" t="s">
        <v>4302</v>
      </c>
      <c r="F1002" s="252" t="s">
        <v>4303</v>
      </c>
      <c r="G1002" s="252" t="s">
        <v>4300</v>
      </c>
    </row>
    <row r="1003" spans="1:7" x14ac:dyDescent="0.25">
      <c r="A1003" s="252" t="s">
        <v>72</v>
      </c>
      <c r="B1003" s="252" t="s">
        <v>4304</v>
      </c>
      <c r="C1003" s="252" t="s">
        <v>4305</v>
      </c>
      <c r="D1003" s="252" t="s">
        <v>4306</v>
      </c>
      <c r="E1003" s="252" t="s">
        <v>4307</v>
      </c>
      <c r="F1003" s="252" t="s">
        <v>4308</v>
      </c>
      <c r="G1003" s="252" t="s">
        <v>4309</v>
      </c>
    </row>
    <row r="1004" spans="1:7" x14ac:dyDescent="0.25">
      <c r="A1004" s="252" t="s">
        <v>129</v>
      </c>
      <c r="B1004" s="252" t="s">
        <v>4625</v>
      </c>
      <c r="C1004" s="252" t="s">
        <v>4626</v>
      </c>
      <c r="D1004" s="252" t="s">
        <v>4627</v>
      </c>
      <c r="E1004" s="252" t="s">
        <v>4628</v>
      </c>
      <c r="F1004" s="252" t="s">
        <v>4629</v>
      </c>
      <c r="G1004" s="252" t="s">
        <v>4630</v>
      </c>
    </row>
    <row r="1005" spans="1:7" x14ac:dyDescent="0.25">
      <c r="A1005" s="252" t="s">
        <v>158</v>
      </c>
      <c r="B1005" s="252" t="s">
        <v>4774</v>
      </c>
      <c r="C1005" s="252" t="s">
        <v>4775</v>
      </c>
      <c r="D1005" s="252" t="s">
        <v>4776</v>
      </c>
      <c r="E1005" s="252" t="s">
        <v>4777</v>
      </c>
      <c r="F1005" s="252" t="s">
        <v>4778</v>
      </c>
      <c r="G1005" s="252" t="s">
        <v>4774</v>
      </c>
    </row>
    <row r="1006" spans="1:7" x14ac:dyDescent="0.25">
      <c r="A1006" s="252" t="s">
        <v>159</v>
      </c>
      <c r="B1006" s="252" t="s">
        <v>4779</v>
      </c>
      <c r="C1006" s="252" t="s">
        <v>4780</v>
      </c>
      <c r="D1006" s="252" t="s">
        <v>4781</v>
      </c>
      <c r="E1006" s="252" t="s">
        <v>4782</v>
      </c>
      <c r="F1006" s="252" t="s">
        <v>4783</v>
      </c>
      <c r="G1006" s="252" t="s">
        <v>4780</v>
      </c>
    </row>
    <row r="1007" spans="1:7" x14ac:dyDescent="0.25">
      <c r="A1007" s="252" t="s">
        <v>160</v>
      </c>
      <c r="B1007" s="252" t="s">
        <v>4784</v>
      </c>
      <c r="C1007" s="252" t="s">
        <v>4785</v>
      </c>
      <c r="D1007" s="252" t="s">
        <v>160</v>
      </c>
      <c r="E1007" s="252" t="s">
        <v>4786</v>
      </c>
      <c r="F1007" s="252" t="s">
        <v>4787</v>
      </c>
      <c r="G1007" s="252" t="s">
        <v>4788</v>
      </c>
    </row>
    <row r="1008" spans="1:7" x14ac:dyDescent="0.25">
      <c r="A1008" s="252" t="s">
        <v>161</v>
      </c>
      <c r="B1008" s="252" t="s">
        <v>4789</v>
      </c>
      <c r="C1008" s="252" t="s">
        <v>4790</v>
      </c>
      <c r="D1008" s="252" t="s">
        <v>4791</v>
      </c>
      <c r="E1008" s="252" t="s">
        <v>4792</v>
      </c>
      <c r="F1008" s="252" t="s">
        <v>4792</v>
      </c>
      <c r="G1008" s="252" t="s">
        <v>4793</v>
      </c>
    </row>
    <row r="1009" spans="1:7" x14ac:dyDescent="0.25">
      <c r="A1009" s="252" t="s">
        <v>162</v>
      </c>
      <c r="B1009" s="252" t="s">
        <v>4794</v>
      </c>
      <c r="C1009" s="252" t="s">
        <v>4795</v>
      </c>
      <c r="D1009" s="252" t="s">
        <v>4796</v>
      </c>
      <c r="E1009" s="252" t="s">
        <v>4797</v>
      </c>
      <c r="F1009" s="252" t="s">
        <v>4798</v>
      </c>
      <c r="G1009" s="252" t="s">
        <v>4799</v>
      </c>
    </row>
    <row r="1010" spans="1:7" x14ac:dyDescent="0.25">
      <c r="A1010" s="252" t="s">
        <v>73</v>
      </c>
      <c r="B1010" s="252" t="s">
        <v>4310</v>
      </c>
      <c r="C1010" s="252" t="s">
        <v>4311</v>
      </c>
      <c r="D1010" s="252" t="s">
        <v>4312</v>
      </c>
      <c r="E1010" s="252" t="s">
        <v>4313</v>
      </c>
      <c r="F1010" s="252" t="s">
        <v>4314</v>
      </c>
      <c r="G1010" s="252" t="s">
        <v>4311</v>
      </c>
    </row>
    <row r="1011" spans="1:7" x14ac:dyDescent="0.25">
      <c r="A1011" s="252" t="s">
        <v>74</v>
      </c>
      <c r="B1011" s="252" t="s">
        <v>4315</v>
      </c>
      <c r="C1011" s="252" t="s">
        <v>4316</v>
      </c>
      <c r="D1011" s="252" t="s">
        <v>4317</v>
      </c>
      <c r="E1011" s="252" t="s">
        <v>4318</v>
      </c>
      <c r="F1011" s="252" t="s">
        <v>4319</v>
      </c>
      <c r="G1011" s="252" t="s">
        <v>4320</v>
      </c>
    </row>
    <row r="1012" spans="1:7" x14ac:dyDescent="0.25">
      <c r="A1012" s="252" t="s">
        <v>75</v>
      </c>
      <c r="B1012" s="252" t="s">
        <v>4321</v>
      </c>
      <c r="C1012" s="252" t="s">
        <v>4322</v>
      </c>
      <c r="D1012" s="252" t="s">
        <v>4323</v>
      </c>
      <c r="E1012" s="252" t="s">
        <v>4324</v>
      </c>
      <c r="F1012" s="252" t="s">
        <v>4325</v>
      </c>
      <c r="G1012" s="252" t="s">
        <v>4326</v>
      </c>
    </row>
    <row r="1013" spans="1:7" x14ac:dyDescent="0.25">
      <c r="A1013" s="252" t="s">
        <v>76</v>
      </c>
      <c r="B1013" s="252" t="s">
        <v>4327</v>
      </c>
      <c r="C1013" s="252" t="s">
        <v>4328</v>
      </c>
      <c r="D1013" s="252" t="s">
        <v>4329</v>
      </c>
      <c r="E1013" s="252" t="s">
        <v>4330</v>
      </c>
      <c r="F1013" s="252" t="s">
        <v>4331</v>
      </c>
      <c r="G1013" s="252" t="s">
        <v>4332</v>
      </c>
    </row>
    <row r="1014" spans="1:7" x14ac:dyDescent="0.25">
      <c r="A1014" s="252" t="s">
        <v>77</v>
      </c>
      <c r="B1014" s="252" t="s">
        <v>4333</v>
      </c>
      <c r="C1014" s="252" t="s">
        <v>4334</v>
      </c>
      <c r="D1014" s="252" t="s">
        <v>4335</v>
      </c>
      <c r="E1014" s="252" t="s">
        <v>4336</v>
      </c>
      <c r="F1014" s="252" t="s">
        <v>4337</v>
      </c>
      <c r="G1014" s="252" t="s">
        <v>4338</v>
      </c>
    </row>
    <row r="1015" spans="1:7" x14ac:dyDescent="0.25">
      <c r="A1015" s="252" t="s">
        <v>130</v>
      </c>
      <c r="B1015" s="252" t="s">
        <v>4631</v>
      </c>
      <c r="C1015" s="252" t="s">
        <v>4632</v>
      </c>
      <c r="D1015" s="252" t="s">
        <v>4633</v>
      </c>
      <c r="E1015" s="252" t="s">
        <v>4634</v>
      </c>
      <c r="F1015" s="252" t="s">
        <v>4635</v>
      </c>
      <c r="G1015" s="252" t="s">
        <v>4636</v>
      </c>
    </row>
    <row r="1016" spans="1:7" x14ac:dyDescent="0.25">
      <c r="A1016" s="252" t="s">
        <v>131</v>
      </c>
      <c r="B1016" s="252" t="s">
        <v>4637</v>
      </c>
      <c r="C1016" s="252" t="s">
        <v>4638</v>
      </c>
      <c r="D1016" s="252" t="s">
        <v>4639</v>
      </c>
      <c r="E1016" s="252" t="s">
        <v>4640</v>
      </c>
      <c r="F1016" s="252" t="s">
        <v>4641</v>
      </c>
      <c r="G1016" s="252" t="s">
        <v>4642</v>
      </c>
    </row>
    <row r="1017" spans="1:7" x14ac:dyDescent="0.25">
      <c r="A1017" s="252" t="s">
        <v>163</v>
      </c>
      <c r="B1017" s="252" t="s">
        <v>4800</v>
      </c>
      <c r="C1017" s="252" t="s">
        <v>4801</v>
      </c>
      <c r="D1017" s="252" t="s">
        <v>4802</v>
      </c>
      <c r="E1017" s="252" t="s">
        <v>4803</v>
      </c>
      <c r="F1017" s="252" t="s">
        <v>4804</v>
      </c>
      <c r="G1017" s="252" t="s">
        <v>4805</v>
      </c>
    </row>
    <row r="1018" spans="1:7" x14ac:dyDescent="0.25">
      <c r="A1018" s="252" t="s">
        <v>78</v>
      </c>
      <c r="B1018" s="252" t="s">
        <v>78</v>
      </c>
      <c r="C1018" s="252" t="s">
        <v>78</v>
      </c>
      <c r="D1018" s="252" t="s">
        <v>78</v>
      </c>
      <c r="E1018" s="252" t="s">
        <v>4339</v>
      </c>
      <c r="F1018" s="252" t="s">
        <v>4340</v>
      </c>
      <c r="G1018" s="252" t="s">
        <v>78</v>
      </c>
    </row>
    <row r="1019" spans="1:7" x14ac:dyDescent="0.25">
      <c r="A1019" s="252" t="s">
        <v>132</v>
      </c>
      <c r="B1019" s="252" t="s">
        <v>4643</v>
      </c>
      <c r="C1019" s="252" t="s">
        <v>4644</v>
      </c>
      <c r="D1019" s="252" t="s">
        <v>4645</v>
      </c>
      <c r="E1019" s="252" t="s">
        <v>4646</v>
      </c>
      <c r="F1019" s="252" t="s">
        <v>4647</v>
      </c>
      <c r="G1019" s="252" t="s">
        <v>4648</v>
      </c>
    </row>
    <row r="1020" spans="1:7" x14ac:dyDescent="0.25">
      <c r="A1020" s="252" t="s">
        <v>133</v>
      </c>
      <c r="B1020" s="252" t="s">
        <v>4649</v>
      </c>
      <c r="C1020" s="252" t="s">
        <v>4650</v>
      </c>
      <c r="D1020" s="252" t="s">
        <v>4651</v>
      </c>
      <c r="E1020" s="252" t="s">
        <v>4652</v>
      </c>
      <c r="F1020" s="252" t="s">
        <v>4653</v>
      </c>
      <c r="G1020" s="252" t="s">
        <v>4654</v>
      </c>
    </row>
    <row r="1021" spans="1:7" x14ac:dyDescent="0.25">
      <c r="A1021" s="252" t="s">
        <v>164</v>
      </c>
      <c r="B1021" s="252" t="s">
        <v>4806</v>
      </c>
      <c r="C1021" s="252" t="s">
        <v>4807</v>
      </c>
      <c r="D1021" s="252" t="s">
        <v>4808</v>
      </c>
      <c r="E1021" s="252" t="s">
        <v>4809</v>
      </c>
      <c r="F1021" s="252" t="s">
        <v>4810</v>
      </c>
      <c r="G1021" s="252" t="s">
        <v>4811</v>
      </c>
    </row>
    <row r="1022" spans="1:7" x14ac:dyDescent="0.25">
      <c r="A1022" s="252" t="s">
        <v>165</v>
      </c>
      <c r="B1022" s="252" t="s">
        <v>4812</v>
      </c>
      <c r="C1022" s="252" t="s">
        <v>4813</v>
      </c>
      <c r="D1022" s="252" t="s">
        <v>4814</v>
      </c>
      <c r="E1022" s="252" t="s">
        <v>4815</v>
      </c>
      <c r="F1022" s="252" t="s">
        <v>4816</v>
      </c>
      <c r="G1022" s="252" t="s">
        <v>4817</v>
      </c>
    </row>
    <row r="1023" spans="1:7" x14ac:dyDescent="0.25">
      <c r="A1023" s="252" t="s">
        <v>166</v>
      </c>
      <c r="B1023" s="252" t="s">
        <v>4818</v>
      </c>
      <c r="C1023" s="252" t="s">
        <v>4819</v>
      </c>
      <c r="D1023" s="252" t="s">
        <v>4820</v>
      </c>
      <c r="E1023" s="252" t="s">
        <v>4821</v>
      </c>
      <c r="F1023" s="252" t="s">
        <v>4822</v>
      </c>
      <c r="G1023" s="252" t="s">
        <v>4823</v>
      </c>
    </row>
    <row r="1024" spans="1:7" x14ac:dyDescent="0.25">
      <c r="A1024" s="252" t="s">
        <v>79</v>
      </c>
      <c r="B1024" s="252" t="s">
        <v>4341</v>
      </c>
      <c r="C1024" s="252" t="s">
        <v>4342</v>
      </c>
      <c r="D1024" s="252" t="s">
        <v>4343</v>
      </c>
      <c r="E1024" s="252" t="s">
        <v>4344</v>
      </c>
      <c r="F1024" s="252" t="s">
        <v>4345</v>
      </c>
      <c r="G1024" s="252" t="s">
        <v>4346</v>
      </c>
    </row>
    <row r="1025" spans="1:7" x14ac:dyDescent="0.25">
      <c r="A1025" s="252" t="s">
        <v>80</v>
      </c>
      <c r="B1025" s="252" t="s">
        <v>4347</v>
      </c>
      <c r="C1025" s="252" t="s">
        <v>4348</v>
      </c>
      <c r="D1025" s="252" t="s">
        <v>4349</v>
      </c>
      <c r="E1025" s="252" t="s">
        <v>4350</v>
      </c>
      <c r="F1025" s="252" t="s">
        <v>4351</v>
      </c>
      <c r="G1025" s="252" t="s">
        <v>4352</v>
      </c>
    </row>
    <row r="1026" spans="1:7" x14ac:dyDescent="0.25">
      <c r="A1026" s="252" t="s">
        <v>81</v>
      </c>
      <c r="B1026" s="252" t="s">
        <v>4353</v>
      </c>
      <c r="C1026" s="252" t="s">
        <v>4354</v>
      </c>
      <c r="D1026" s="252" t="s">
        <v>4355</v>
      </c>
      <c r="E1026" s="252" t="s">
        <v>4356</v>
      </c>
      <c r="F1026" s="252" t="s">
        <v>4357</v>
      </c>
      <c r="G1026" s="252" t="s">
        <v>4358</v>
      </c>
    </row>
    <row r="1027" spans="1:7" x14ac:dyDescent="0.25">
      <c r="A1027" s="252" t="s">
        <v>82</v>
      </c>
      <c r="B1027" s="252" t="s">
        <v>4359</v>
      </c>
      <c r="C1027" s="252" t="s">
        <v>4360</v>
      </c>
      <c r="D1027" s="252" t="s">
        <v>4361</v>
      </c>
      <c r="E1027" s="252" t="s">
        <v>4362</v>
      </c>
      <c r="F1027" s="252" t="s">
        <v>4363</v>
      </c>
      <c r="G1027" s="252" t="s">
        <v>4364</v>
      </c>
    </row>
    <row r="1028" spans="1:7" x14ac:dyDescent="0.25">
      <c r="A1028" s="252" t="s">
        <v>134</v>
      </c>
      <c r="B1028" s="252" t="s">
        <v>4657</v>
      </c>
      <c r="C1028" s="252" t="s">
        <v>4658</v>
      </c>
      <c r="D1028" s="252" t="s">
        <v>4659</v>
      </c>
      <c r="E1028" s="252" t="s">
        <v>4660</v>
      </c>
      <c r="F1028" s="252" t="s">
        <v>4661</v>
      </c>
      <c r="G1028" s="252" t="s">
        <v>4662</v>
      </c>
    </row>
    <row r="1029" spans="1:7" x14ac:dyDescent="0.25">
      <c r="A1029" s="252" t="s">
        <v>83</v>
      </c>
      <c r="B1029" s="252" t="s">
        <v>4365</v>
      </c>
      <c r="C1029" s="252" t="s">
        <v>4284</v>
      </c>
      <c r="D1029" s="252" t="s">
        <v>4366</v>
      </c>
      <c r="E1029" s="252" t="s">
        <v>4367</v>
      </c>
      <c r="F1029" s="252" t="s">
        <v>4368</v>
      </c>
      <c r="G1029" s="252" t="s">
        <v>4369</v>
      </c>
    </row>
    <row r="1030" spans="1:7" x14ac:dyDescent="0.25">
      <c r="A1030" s="252" t="s">
        <v>167</v>
      </c>
      <c r="B1030" s="252" t="s">
        <v>4824</v>
      </c>
      <c r="C1030" s="252" t="s">
        <v>4825</v>
      </c>
      <c r="D1030" s="252" t="s">
        <v>4826</v>
      </c>
      <c r="E1030" s="252" t="s">
        <v>4827</v>
      </c>
      <c r="F1030" s="252" t="s">
        <v>4828</v>
      </c>
      <c r="G1030" s="252" t="s">
        <v>4829</v>
      </c>
    </row>
    <row r="1031" spans="1:7" x14ac:dyDescent="0.25">
      <c r="A1031" s="252" t="s">
        <v>168</v>
      </c>
      <c r="B1031" s="252" t="s">
        <v>4830</v>
      </c>
      <c r="C1031" s="252" t="s">
        <v>4831</v>
      </c>
      <c r="D1031" s="252" t="s">
        <v>4832</v>
      </c>
      <c r="E1031" s="252" t="s">
        <v>4833</v>
      </c>
      <c r="F1031" s="252" t="s">
        <v>4834</v>
      </c>
      <c r="G1031" s="252" t="s">
        <v>4835</v>
      </c>
    </row>
    <row r="1032" spans="1:7" x14ac:dyDescent="0.25">
      <c r="A1032" s="252" t="s">
        <v>84</v>
      </c>
      <c r="B1032" s="252" t="s">
        <v>4370</v>
      </c>
      <c r="C1032" s="252" t="s">
        <v>4371</v>
      </c>
      <c r="D1032" s="252" t="s">
        <v>4372</v>
      </c>
      <c r="E1032" s="252" t="s">
        <v>4373</v>
      </c>
      <c r="F1032" s="252" t="s">
        <v>4374</v>
      </c>
      <c r="G1032" s="252" t="s">
        <v>4375</v>
      </c>
    </row>
    <row r="1033" spans="1:7" x14ac:dyDescent="0.25">
      <c r="A1033" s="252" t="s">
        <v>85</v>
      </c>
      <c r="B1033" s="252" t="s">
        <v>4376</v>
      </c>
      <c r="C1033" s="252" t="s">
        <v>4377</v>
      </c>
      <c r="D1033" s="252" t="s">
        <v>4378</v>
      </c>
      <c r="E1033" s="252" t="s">
        <v>4379</v>
      </c>
      <c r="F1033" s="252" t="s">
        <v>4380</v>
      </c>
      <c r="G1033" s="252" t="s">
        <v>4377</v>
      </c>
    </row>
    <row r="1034" spans="1:7" x14ac:dyDescent="0.25">
      <c r="A1034" s="252" t="s">
        <v>135</v>
      </c>
      <c r="B1034" s="252" t="s">
        <v>135</v>
      </c>
      <c r="C1034" s="252" t="s">
        <v>135</v>
      </c>
      <c r="D1034" s="252" t="s">
        <v>4663</v>
      </c>
      <c r="E1034" s="252" t="s">
        <v>4664</v>
      </c>
      <c r="F1034" s="252" t="s">
        <v>4665</v>
      </c>
      <c r="G1034" s="252" t="s">
        <v>4666</v>
      </c>
    </row>
    <row r="1035" spans="1:7" x14ac:dyDescent="0.25">
      <c r="A1035" s="252" t="s">
        <v>136</v>
      </c>
      <c r="B1035" s="252" t="s">
        <v>4667</v>
      </c>
      <c r="C1035" s="252" t="s">
        <v>4668</v>
      </c>
      <c r="D1035" s="252" t="s">
        <v>4669</v>
      </c>
      <c r="E1035" s="252" t="s">
        <v>4670</v>
      </c>
      <c r="F1035" s="252" t="s">
        <v>4671</v>
      </c>
      <c r="G1035" s="252" t="s">
        <v>4672</v>
      </c>
    </row>
    <row r="1036" spans="1:7" x14ac:dyDescent="0.25">
      <c r="A1036" s="252" t="s">
        <v>137</v>
      </c>
      <c r="B1036" s="252" t="s">
        <v>137</v>
      </c>
      <c r="C1036" s="252" t="s">
        <v>4673</v>
      </c>
      <c r="D1036" s="252" t="s">
        <v>4674</v>
      </c>
      <c r="E1036" s="252" t="s">
        <v>4675</v>
      </c>
      <c r="F1036" s="252" t="s">
        <v>4676</v>
      </c>
      <c r="G1036" s="252" t="s">
        <v>4677</v>
      </c>
    </row>
    <row r="1037" spans="1:7" x14ac:dyDescent="0.25">
      <c r="A1037" s="252" t="s">
        <v>138</v>
      </c>
      <c r="B1037" s="252" t="s">
        <v>4678</v>
      </c>
      <c r="C1037" s="252" t="s">
        <v>4679</v>
      </c>
      <c r="D1037" s="252" t="s">
        <v>4680</v>
      </c>
      <c r="E1037" s="252" t="s">
        <v>4681</v>
      </c>
      <c r="F1037" s="252" t="s">
        <v>4682</v>
      </c>
      <c r="G1037" s="252" t="s">
        <v>4683</v>
      </c>
    </row>
    <row r="1038" spans="1:7" x14ac:dyDescent="0.25">
      <c r="A1038" s="252" t="s">
        <v>86</v>
      </c>
      <c r="B1038" s="252" t="s">
        <v>4381</v>
      </c>
      <c r="C1038" s="252" t="s">
        <v>4382</v>
      </c>
      <c r="D1038" s="252" t="s">
        <v>4383</v>
      </c>
      <c r="E1038" s="252" t="s">
        <v>4384</v>
      </c>
      <c r="F1038" s="252" t="s">
        <v>4385</v>
      </c>
      <c r="G1038" s="252" t="s">
        <v>4386</v>
      </c>
    </row>
    <row r="1039" spans="1:7" x14ac:dyDescent="0.25">
      <c r="A1039" s="252" t="s">
        <v>87</v>
      </c>
      <c r="B1039" s="252" t="s">
        <v>4387</v>
      </c>
      <c r="C1039" s="252" t="s">
        <v>4388</v>
      </c>
      <c r="D1039" s="252" t="s">
        <v>4389</v>
      </c>
      <c r="E1039" s="252" t="s">
        <v>4390</v>
      </c>
      <c r="F1039" s="252" t="s">
        <v>4391</v>
      </c>
      <c r="G1039" s="252" t="s">
        <v>4392</v>
      </c>
    </row>
    <row r="1040" spans="1:7" x14ac:dyDescent="0.25">
      <c r="A1040" s="252" t="s">
        <v>169</v>
      </c>
      <c r="B1040" s="252" t="s">
        <v>4836</v>
      </c>
      <c r="C1040" s="252" t="s">
        <v>4837</v>
      </c>
      <c r="D1040" s="252" t="s">
        <v>4838</v>
      </c>
      <c r="E1040" s="252" t="s">
        <v>4839</v>
      </c>
      <c r="F1040" s="252" t="s">
        <v>4840</v>
      </c>
      <c r="G1040" s="252" t="s">
        <v>4841</v>
      </c>
    </row>
    <row r="1041" spans="1:7" x14ac:dyDescent="0.25">
      <c r="A1041" s="252" t="s">
        <v>170</v>
      </c>
      <c r="B1041" s="252" t="s">
        <v>4842</v>
      </c>
      <c r="C1041" s="252" t="s">
        <v>4843</v>
      </c>
      <c r="D1041" s="252" t="s">
        <v>4844</v>
      </c>
      <c r="E1041" s="252" t="s">
        <v>4845</v>
      </c>
      <c r="F1041" s="252" t="s">
        <v>4846</v>
      </c>
      <c r="G1041" s="252" t="s">
        <v>4847</v>
      </c>
    </row>
    <row r="1042" spans="1:7" x14ac:dyDescent="0.25">
      <c r="A1042" s="252" t="s">
        <v>88</v>
      </c>
      <c r="B1042" s="252" t="s">
        <v>4393</v>
      </c>
      <c r="C1042" s="252" t="s">
        <v>4394</v>
      </c>
      <c r="D1042" s="252" t="s">
        <v>4395</v>
      </c>
      <c r="E1042" s="252" t="s">
        <v>4396</v>
      </c>
      <c r="F1042" s="252" t="s">
        <v>4397</v>
      </c>
      <c r="G1042" s="252" t="s">
        <v>4394</v>
      </c>
    </row>
    <row r="1043" spans="1:7" x14ac:dyDescent="0.25">
      <c r="A1043" s="252" t="s">
        <v>139</v>
      </c>
      <c r="B1043" s="252" t="s">
        <v>4684</v>
      </c>
      <c r="C1043" s="252" t="s">
        <v>4685</v>
      </c>
      <c r="D1043" s="252" t="s">
        <v>4686</v>
      </c>
      <c r="E1043" s="252" t="s">
        <v>4687</v>
      </c>
      <c r="F1043" s="252" t="s">
        <v>4688</v>
      </c>
      <c r="G1043" s="252" t="s">
        <v>4689</v>
      </c>
    </row>
    <row r="1044" spans="1:7" x14ac:dyDescent="0.25">
      <c r="A1044" s="252" t="s">
        <v>89</v>
      </c>
      <c r="B1044" s="252" t="s">
        <v>4398</v>
      </c>
      <c r="C1044" s="252" t="s">
        <v>4398</v>
      </c>
      <c r="D1044" s="252" t="s">
        <v>4399</v>
      </c>
      <c r="E1044" s="252" t="s">
        <v>4400</v>
      </c>
      <c r="F1044" s="252" t="s">
        <v>4401</v>
      </c>
      <c r="G1044" s="252" t="s">
        <v>4398</v>
      </c>
    </row>
    <row r="1045" spans="1:7" x14ac:dyDescent="0.25">
      <c r="A1045" s="252" t="s">
        <v>140</v>
      </c>
      <c r="B1045" s="252" t="s">
        <v>4690</v>
      </c>
      <c r="C1045" s="252" t="s">
        <v>4691</v>
      </c>
      <c r="D1045" s="252" t="s">
        <v>4692</v>
      </c>
      <c r="E1045" s="252" t="s">
        <v>4693</v>
      </c>
      <c r="F1045" s="252" t="s">
        <v>4693</v>
      </c>
      <c r="G1045" s="252" t="s">
        <v>4694</v>
      </c>
    </row>
    <row r="1046" spans="1:7" x14ac:dyDescent="0.25">
      <c r="A1046" s="252" t="s">
        <v>171</v>
      </c>
      <c r="B1046" s="252" t="s">
        <v>4848</v>
      </c>
      <c r="C1046" s="252" t="s">
        <v>171</v>
      </c>
      <c r="D1046" s="252" t="s">
        <v>4849</v>
      </c>
      <c r="E1046" s="252" t="s">
        <v>4850</v>
      </c>
      <c r="F1046" s="252" t="s">
        <v>4851</v>
      </c>
      <c r="G1046" s="252" t="s">
        <v>171</v>
      </c>
    </row>
    <row r="1047" spans="1:7" x14ac:dyDescent="0.25">
      <c r="A1047" s="252" t="s">
        <v>172</v>
      </c>
      <c r="B1047" s="252" t="s">
        <v>4852</v>
      </c>
      <c r="C1047" s="252" t="s">
        <v>4853</v>
      </c>
      <c r="D1047" s="252" t="s">
        <v>4854</v>
      </c>
      <c r="E1047" s="252" t="s">
        <v>4855</v>
      </c>
      <c r="F1047" s="252" t="s">
        <v>4856</v>
      </c>
      <c r="G1047" s="252" t="s">
        <v>4857</v>
      </c>
    </row>
    <row r="1048" spans="1:7" x14ac:dyDescent="0.25">
      <c r="A1048" s="252" t="s">
        <v>90</v>
      </c>
      <c r="B1048" s="252" t="s">
        <v>4402</v>
      </c>
      <c r="C1048" s="252" t="s">
        <v>4403</v>
      </c>
      <c r="D1048" s="252" t="s">
        <v>4402</v>
      </c>
      <c r="E1048" s="252" t="s">
        <v>4404</v>
      </c>
      <c r="F1048" s="252" t="s">
        <v>4405</v>
      </c>
      <c r="G1048" s="252" t="s">
        <v>4406</v>
      </c>
    </row>
    <row r="1049" spans="1:7" x14ac:dyDescent="0.25">
      <c r="A1049" s="252" t="s">
        <v>91</v>
      </c>
      <c r="B1049" s="252" t="s">
        <v>4407</v>
      </c>
      <c r="C1049" s="252" t="s">
        <v>4408</v>
      </c>
      <c r="D1049" s="252" t="s">
        <v>4409</v>
      </c>
      <c r="E1049" s="252" t="s">
        <v>4410</v>
      </c>
      <c r="F1049" s="252" t="s">
        <v>4410</v>
      </c>
      <c r="G1049" s="252" t="s">
        <v>4408</v>
      </c>
    </row>
    <row r="1050" spans="1:7" x14ac:dyDescent="0.25">
      <c r="A1050" s="252" t="s">
        <v>92</v>
      </c>
      <c r="B1050" s="252" t="s">
        <v>4411</v>
      </c>
      <c r="C1050" s="252" t="s">
        <v>4412</v>
      </c>
      <c r="D1050" s="252" t="s">
        <v>4413</v>
      </c>
      <c r="E1050" s="252" t="s">
        <v>4414</v>
      </c>
      <c r="F1050" s="252" t="s">
        <v>4415</v>
      </c>
      <c r="G1050" s="252" t="s">
        <v>4416</v>
      </c>
    </row>
    <row r="1051" spans="1:7" x14ac:dyDescent="0.25">
      <c r="A1051" s="252" t="s">
        <v>173</v>
      </c>
      <c r="B1051" s="252" t="s">
        <v>173</v>
      </c>
      <c r="C1051" s="252" t="s">
        <v>173</v>
      </c>
      <c r="D1051" s="252" t="s">
        <v>4858</v>
      </c>
      <c r="E1051" s="252" t="s">
        <v>4859</v>
      </c>
      <c r="F1051" s="252" t="s">
        <v>4860</v>
      </c>
      <c r="G1051" s="252" t="s">
        <v>4861</v>
      </c>
    </row>
    <row r="1052" spans="1:7" x14ac:dyDescent="0.25">
      <c r="A1052" s="248" t="s">
        <v>4982</v>
      </c>
      <c r="B1052" s="248" t="s">
        <v>4983</v>
      </c>
      <c r="C1052" s="248" t="s">
        <v>4984</v>
      </c>
      <c r="D1052" s="248" t="s">
        <v>4985</v>
      </c>
      <c r="E1052" s="248" t="s">
        <v>1917</v>
      </c>
      <c r="F1052" s="248" t="s">
        <v>4986</v>
      </c>
      <c r="G1052" s="248" t="s">
        <v>4987</v>
      </c>
    </row>
    <row r="1053" spans="1:7" x14ac:dyDescent="0.25">
      <c r="A1053" s="248" t="s">
        <v>4988</v>
      </c>
      <c r="B1053" s="248" t="s">
        <v>4989</v>
      </c>
      <c r="C1053" s="248" t="s">
        <v>4988</v>
      </c>
      <c r="D1053" s="248" t="s">
        <v>4990</v>
      </c>
      <c r="E1053" s="248" t="s">
        <v>4991</v>
      </c>
      <c r="F1053" s="248" t="s">
        <v>4992</v>
      </c>
      <c r="G1053" s="248" t="s">
        <v>4993</v>
      </c>
    </row>
    <row r="1054" spans="1:7" x14ac:dyDescent="0.25">
      <c r="A1054" s="248" t="s">
        <v>4994</v>
      </c>
      <c r="B1054" s="248" t="s">
        <v>4994</v>
      </c>
      <c r="C1054" s="248" t="s">
        <v>4995</v>
      </c>
      <c r="D1054" s="248" t="s">
        <v>4994</v>
      </c>
      <c r="E1054" s="248" t="s">
        <v>4996</v>
      </c>
      <c r="F1054" s="248" t="s">
        <v>4997</v>
      </c>
      <c r="G1054" s="248" t="s">
        <v>4998</v>
      </c>
    </row>
    <row r="1055" spans="1:7" x14ac:dyDescent="0.25">
      <c r="A1055" s="248" t="s">
        <v>4999</v>
      </c>
      <c r="B1055" s="248" t="s">
        <v>5000</v>
      </c>
      <c r="C1055" s="248" t="s">
        <v>5001</v>
      </c>
      <c r="D1055" s="248" t="s">
        <v>5002</v>
      </c>
      <c r="E1055" s="248" t="s">
        <v>5003</v>
      </c>
      <c r="F1055" s="248" t="s">
        <v>5004</v>
      </c>
      <c r="G1055" s="248" t="s">
        <v>5005</v>
      </c>
    </row>
    <row r="1056" spans="1:7" x14ac:dyDescent="0.25">
      <c r="A1056" s="248" t="s">
        <v>5006</v>
      </c>
      <c r="B1056" s="248" t="s">
        <v>5007</v>
      </c>
      <c r="C1056" s="248" t="s">
        <v>5008</v>
      </c>
      <c r="D1056" s="248" t="s">
        <v>5009</v>
      </c>
      <c r="E1056" s="248" t="s">
        <v>5010</v>
      </c>
      <c r="F1056" s="248" t="s">
        <v>5011</v>
      </c>
      <c r="G1056" s="248" t="s">
        <v>5012</v>
      </c>
    </row>
    <row r="1057" spans="1:7" x14ac:dyDescent="0.25">
      <c r="A1057" s="248" t="s">
        <v>2323</v>
      </c>
      <c r="B1057" s="248" t="s">
        <v>2323</v>
      </c>
      <c r="C1057" s="248" t="s">
        <v>2323</v>
      </c>
      <c r="D1057" s="248" t="s">
        <v>2323</v>
      </c>
      <c r="E1057" s="248" t="s">
        <v>2325</v>
      </c>
      <c r="F1057" s="248" t="s">
        <v>2326</v>
      </c>
      <c r="G1057" s="248" t="s">
        <v>2327</v>
      </c>
    </row>
    <row r="1058" spans="1:7" x14ac:dyDescent="0.25">
      <c r="A1058" s="248" t="s">
        <v>5013</v>
      </c>
      <c r="B1058" s="248" t="s">
        <v>5014</v>
      </c>
      <c r="C1058" s="248" t="s">
        <v>5013</v>
      </c>
      <c r="D1058" s="248" t="s">
        <v>5015</v>
      </c>
      <c r="E1058" s="248" t="s">
        <v>5016</v>
      </c>
      <c r="F1058" s="248" t="s">
        <v>5017</v>
      </c>
      <c r="G1058" s="248" t="s">
        <v>5018</v>
      </c>
    </row>
    <row r="1059" spans="1:7" x14ac:dyDescent="0.25">
      <c r="A1059" s="248" t="s">
        <v>5019</v>
      </c>
      <c r="B1059" s="248" t="s">
        <v>5020</v>
      </c>
      <c r="C1059" s="248" t="s">
        <v>5021</v>
      </c>
      <c r="D1059" s="248" t="s">
        <v>5022</v>
      </c>
      <c r="E1059" s="248" t="s">
        <v>5023</v>
      </c>
      <c r="F1059" s="248" t="s">
        <v>5024</v>
      </c>
      <c r="G1059" s="248" t="s">
        <v>5025</v>
      </c>
    </row>
    <row r="1060" spans="1:7" x14ac:dyDescent="0.25">
      <c r="A1060" s="248" t="s">
        <v>5026</v>
      </c>
      <c r="B1060" s="248" t="s">
        <v>5027</v>
      </c>
      <c r="C1060" s="248" t="s">
        <v>5028</v>
      </c>
      <c r="D1060" s="248" t="s">
        <v>5029</v>
      </c>
      <c r="E1060" s="248" t="s">
        <v>5030</v>
      </c>
      <c r="F1060" s="248" t="s">
        <v>5031</v>
      </c>
      <c r="G1060" s="248" t="s">
        <v>5032</v>
      </c>
    </row>
    <row r="1061" spans="1:7" x14ac:dyDescent="0.25">
      <c r="A1061" s="248" t="s">
        <v>5033</v>
      </c>
      <c r="B1061" s="248" t="s">
        <v>5033</v>
      </c>
      <c r="C1061" s="248" t="s">
        <v>5033</v>
      </c>
      <c r="D1061" s="248" t="s">
        <v>5033</v>
      </c>
      <c r="E1061" s="248" t="s">
        <v>5034</v>
      </c>
      <c r="F1061" s="248" t="s">
        <v>5035</v>
      </c>
      <c r="G1061" s="248" t="s">
        <v>5033</v>
      </c>
    </row>
    <row r="1062" spans="1:7" x14ac:dyDescent="0.25">
      <c r="A1062" s="248" t="s">
        <v>5312</v>
      </c>
      <c r="B1062" s="248" t="s">
        <v>5313</v>
      </c>
      <c r="C1062" s="248" t="s">
        <v>5314</v>
      </c>
      <c r="D1062" s="248" t="s">
        <v>5315</v>
      </c>
      <c r="E1062" s="248" t="s">
        <v>1164</v>
      </c>
      <c r="F1062" s="248" t="s">
        <v>5316</v>
      </c>
      <c r="G1062" s="248" t="s">
        <v>5317</v>
      </c>
    </row>
    <row r="1063" spans="1:7" ht="90" customHeight="1" x14ac:dyDescent="0.25">
      <c r="A1063" s="248" t="s">
        <v>5324</v>
      </c>
      <c r="B1063" s="248" t="s">
        <v>5323</v>
      </c>
      <c r="C1063" s="248" t="s">
        <v>5322</v>
      </c>
      <c r="D1063" s="248" t="s">
        <v>5321</v>
      </c>
      <c r="E1063" s="248" t="s">
        <v>5320</v>
      </c>
      <c r="F1063" s="248" t="s">
        <v>5319</v>
      </c>
      <c r="G1063" s="248" t="s">
        <v>5318</v>
      </c>
    </row>
    <row r="1064" spans="1:7" ht="150" x14ac:dyDescent="0.25">
      <c r="A1064" s="273" t="s">
        <v>5283</v>
      </c>
      <c r="B1064" s="274" t="s">
        <v>5284</v>
      </c>
      <c r="C1064" s="274" t="s">
        <v>5285</v>
      </c>
      <c r="D1064" s="274" t="s">
        <v>5286</v>
      </c>
      <c r="E1064" s="274" t="s">
        <v>5287</v>
      </c>
      <c r="F1064" s="274" t="s">
        <v>5288</v>
      </c>
      <c r="G1064" s="274" t="s">
        <v>5289</v>
      </c>
    </row>
    <row r="1065" spans="1:7" ht="30" x14ac:dyDescent="0.25">
      <c r="A1065" s="248" t="s">
        <v>5036</v>
      </c>
      <c r="B1065" s="248" t="s">
        <v>5037</v>
      </c>
      <c r="C1065" s="248" t="s">
        <v>5038</v>
      </c>
      <c r="D1065" s="248" t="s">
        <v>5039</v>
      </c>
      <c r="E1065" s="248" t="s">
        <v>5040</v>
      </c>
      <c r="F1065" s="248" t="s">
        <v>4928</v>
      </c>
      <c r="G1065" s="248" t="s">
        <v>4929</v>
      </c>
    </row>
    <row r="1066" spans="1:7" ht="30" x14ac:dyDescent="0.25">
      <c r="A1066" s="248" t="s">
        <v>5041</v>
      </c>
      <c r="B1066" s="248" t="s">
        <v>5042</v>
      </c>
      <c r="C1066" s="248" t="s">
        <v>5043</v>
      </c>
      <c r="D1066" s="248" t="s">
        <v>5044</v>
      </c>
      <c r="E1066" s="248" t="s">
        <v>5045</v>
      </c>
      <c r="F1066" s="248" t="s">
        <v>5046</v>
      </c>
      <c r="G1066" s="248" t="s">
        <v>5047</v>
      </c>
    </row>
    <row r="1067" spans="1:7" x14ac:dyDescent="0.25">
      <c r="A1067" s="253" t="s">
        <v>5048</v>
      </c>
      <c r="B1067" s="253"/>
      <c r="C1067" s="253"/>
      <c r="D1067" s="253"/>
      <c r="E1067" s="253"/>
      <c r="F1067" s="253"/>
      <c r="G1067" s="253"/>
    </row>
    <row r="1068" spans="1:7" x14ac:dyDescent="0.25">
      <c r="A1068" s="248" t="s">
        <v>5049</v>
      </c>
      <c r="B1068" s="248" t="s">
        <v>5050</v>
      </c>
      <c r="C1068" s="248" t="s">
        <v>5051</v>
      </c>
      <c r="D1068" s="248" t="s">
        <v>5052</v>
      </c>
      <c r="E1068" s="248" t="s">
        <v>5053</v>
      </c>
      <c r="F1068" s="248" t="s">
        <v>5054</v>
      </c>
      <c r="G1068" s="248" t="s">
        <v>5051</v>
      </c>
    </row>
    <row r="1069" spans="1:7" x14ac:dyDescent="0.25">
      <c r="A1069" s="248" t="s">
        <v>5055</v>
      </c>
      <c r="B1069" s="248" t="s">
        <v>5056</v>
      </c>
      <c r="C1069" s="248" t="s">
        <v>5057</v>
      </c>
      <c r="D1069" s="248" t="s">
        <v>5058</v>
      </c>
      <c r="E1069" s="248" t="s">
        <v>5059</v>
      </c>
      <c r="F1069" s="248" t="s">
        <v>5060</v>
      </c>
      <c r="G1069" s="248" t="s">
        <v>5061</v>
      </c>
    </row>
    <row r="1070" spans="1:7" x14ac:dyDescent="0.25">
      <c r="A1070" s="248" t="s">
        <v>5062</v>
      </c>
      <c r="B1070" s="248" t="s">
        <v>5063</v>
      </c>
      <c r="C1070" s="248" t="s">
        <v>5064</v>
      </c>
      <c r="D1070" s="248" t="s">
        <v>5065</v>
      </c>
      <c r="E1070" s="248" t="s">
        <v>5066</v>
      </c>
      <c r="F1070" s="248" t="s">
        <v>5067</v>
      </c>
      <c r="G1070" s="248" t="s">
        <v>5068</v>
      </c>
    </row>
    <row r="1071" spans="1:7" x14ac:dyDescent="0.25">
      <c r="A1071" s="248" t="s">
        <v>5069</v>
      </c>
      <c r="B1071" s="248" t="s">
        <v>5070</v>
      </c>
      <c r="C1071" s="248" t="s">
        <v>5071</v>
      </c>
      <c r="D1071" s="248" t="s">
        <v>5072</v>
      </c>
      <c r="E1071" s="248" t="s">
        <v>5073</v>
      </c>
      <c r="F1071" s="248" t="s">
        <v>5074</v>
      </c>
      <c r="G1071" s="248" t="s">
        <v>5075</v>
      </c>
    </row>
    <row r="1072" spans="1:7" x14ac:dyDescent="0.25">
      <c r="A1072" s="248" t="s">
        <v>5076</v>
      </c>
      <c r="B1072" s="248" t="s">
        <v>5077</v>
      </c>
      <c r="C1072" s="248" t="s">
        <v>5078</v>
      </c>
      <c r="D1072" s="248" t="s">
        <v>5079</v>
      </c>
      <c r="E1072" s="248" t="s">
        <v>5080</v>
      </c>
      <c r="F1072" s="248" t="s">
        <v>5081</v>
      </c>
      <c r="G1072" s="248" t="s">
        <v>5082</v>
      </c>
    </row>
    <row r="1073" spans="1:7" x14ac:dyDescent="0.25">
      <c r="A1073" s="248" t="s">
        <v>5083</v>
      </c>
      <c r="B1073" s="248" t="s">
        <v>5084</v>
      </c>
      <c r="C1073" s="248" t="s">
        <v>5085</v>
      </c>
      <c r="D1073" s="248" t="s">
        <v>5086</v>
      </c>
      <c r="E1073" s="248" t="s">
        <v>5087</v>
      </c>
      <c r="F1073" s="248" t="s">
        <v>5088</v>
      </c>
      <c r="G1073" s="248" t="s">
        <v>5089</v>
      </c>
    </row>
    <row r="1074" spans="1:7" x14ac:dyDescent="0.25">
      <c r="A1074" s="220" t="s">
        <v>5090</v>
      </c>
      <c r="B1074" s="220" t="s">
        <v>5091</v>
      </c>
      <c r="C1074" s="220" t="s">
        <v>5090</v>
      </c>
      <c r="D1074" s="220" t="s">
        <v>5092</v>
      </c>
      <c r="E1074" s="220" t="s">
        <v>5093</v>
      </c>
      <c r="F1074" s="220" t="s">
        <v>5094</v>
      </c>
      <c r="G1074" s="220" t="s">
        <v>5090</v>
      </c>
    </row>
    <row r="1075" spans="1:7" x14ac:dyDescent="0.25">
      <c r="A1075" s="248" t="s">
        <v>5095</v>
      </c>
      <c r="B1075" s="248" t="s">
        <v>5096</v>
      </c>
      <c r="C1075" s="248" t="s">
        <v>5097</v>
      </c>
      <c r="D1075" s="248" t="s">
        <v>5098</v>
      </c>
      <c r="E1075" s="248" t="s">
        <v>5099</v>
      </c>
      <c r="F1075" s="248" t="s">
        <v>5100</v>
      </c>
      <c r="G1075" s="248" t="s">
        <v>5101</v>
      </c>
    </row>
    <row r="1076" spans="1:7" x14ac:dyDescent="0.25">
      <c r="A1076" s="220" t="s">
        <v>5102</v>
      </c>
      <c r="B1076" s="220" t="s">
        <v>5103</v>
      </c>
      <c r="C1076" s="220" t="s">
        <v>5104</v>
      </c>
      <c r="D1076" s="220" t="s">
        <v>5105</v>
      </c>
      <c r="E1076" s="220" t="s">
        <v>5106</v>
      </c>
      <c r="F1076" s="220" t="s">
        <v>5107</v>
      </c>
      <c r="G1076" s="220" t="s">
        <v>5108</v>
      </c>
    </row>
    <row r="1077" spans="1:7" x14ac:dyDescent="0.25">
      <c r="A1077" s="220" t="s">
        <v>5109</v>
      </c>
      <c r="B1077" s="220" t="s">
        <v>5110</v>
      </c>
      <c r="C1077" s="220" t="s">
        <v>5111</v>
      </c>
      <c r="D1077" s="220" t="s">
        <v>5112</v>
      </c>
      <c r="E1077" s="220" t="s">
        <v>1217</v>
      </c>
      <c r="F1077" s="220" t="s">
        <v>1218</v>
      </c>
      <c r="G1077" s="220" t="s">
        <v>5113</v>
      </c>
    </row>
  </sheetData>
  <sheetProtection algorithmName="SHA-512" hashValue="NEr1Qxzq3TRzQBnc1Jig2ALHnR5P/Ukq3Xmlph/Fm9k5rxTzmvqfoIvGIHa0S+q3Jfv9hM4EfcwFVFm9Q4C+3g==" saltValue="iUjCCXNGTzo7FOwFtKkNYg==" spinCount="100000" sheet="1" objects="1" scenarios="1"/>
  <mergeCells count="9">
    <mergeCell ref="A620:G620"/>
    <mergeCell ref="A641:G641"/>
    <mergeCell ref="A11:G11"/>
    <mergeCell ref="A472:G472"/>
    <mergeCell ref="A450:G450"/>
    <mergeCell ref="A428:G428"/>
    <mergeCell ref="A36:G36"/>
    <mergeCell ref="A165:G165"/>
    <mergeCell ref="A404:G404"/>
  </mergeCells>
  <phoneticPr fontId="27" type="noConversion"/>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59999389629810485"/>
    <pageSetUpPr fitToPage="1"/>
  </sheetPr>
  <dimension ref="A2:J1056"/>
  <sheetViews>
    <sheetView topLeftCell="A2" zoomScaleNormal="100" workbookViewId="0">
      <pane xSplit="1" ySplit="3" topLeftCell="B161" activePane="bottomRight" state="frozen"/>
      <selection pane="topRight" activeCell="B27" sqref="B27"/>
      <selection pane="bottomLeft" activeCell="B27" sqref="B27"/>
      <selection pane="bottomRight" activeCell="C5" sqref="C5:C205"/>
    </sheetView>
  </sheetViews>
  <sheetFormatPr defaultColWidth="0" defaultRowHeight="15.75" zeroHeight="1" x14ac:dyDescent="0.3"/>
  <cols>
    <col min="1" max="1" width="3.7109375" style="23" customWidth="1"/>
    <col min="2" max="2" width="59.42578125" style="27" customWidth="1"/>
    <col min="3" max="3" width="42.7109375" style="27" customWidth="1"/>
    <col min="4" max="4" width="5" style="23" customWidth="1"/>
    <col min="5" max="6" width="15.140625" style="23" hidden="1" customWidth="1"/>
    <col min="7" max="7" width="22.42578125" style="27" hidden="1" customWidth="1"/>
    <col min="8" max="8" width="26" style="27" hidden="1" customWidth="1"/>
    <col min="9" max="10" width="23.7109375" style="23" hidden="1" customWidth="1"/>
    <col min="11" max="16384" width="15.140625" style="23" hidden="1"/>
  </cols>
  <sheetData>
    <row r="2" spans="2:8" s="32" customFormat="1" ht="29.85" customHeight="1" x14ac:dyDescent="0.35">
      <c r="B2" s="396" t="str">
        <f>IF(Declaration!$I$4="English",Languages!A166,IF(Declaration!$I$4="French",Languages!B166,IF(Declaration!$I$4="Spanish",Languages!C166,IF(Declaration!$I$4="German",Languages!D166,IF(Declaration!$I$4="Chinese",Languages!E166,IF(Declaration!$I$4="Japanese",Languages!F166,IF(Declaration!$I$4="Portugese",Languages!G166)))))))</f>
        <v xml:space="preserve">For Question 1 on the 'Declaration' tab: </v>
      </c>
      <c r="C2" s="397"/>
    </row>
    <row r="3" spans="2:8" s="20" customFormat="1" ht="37.5" customHeight="1" x14ac:dyDescent="0.25">
      <c r="B3" s="398" t="str">
        <f>IF(Declaration!$I$4="English",Languages!A169,IF(Declaration!$I$4="French",Languages!B169,IF(Declaration!$I$4="Spanish",Languages!C169,IF(Declaration!$I$4="German",Languages!D169,IF(Declaration!$I$4="Chinese",Languages!E169,IF(Declaration!$I$4="Japanese",Languages!F169,IF(Declaration!$I$4="Portugese",Languages!G169)))))))</f>
        <v xml:space="preserve">Use this tab to select the source countries/jurisdictions in which your organization produces and/or sources the good(s) covered by this Declaration. </v>
      </c>
      <c r="C3" s="399"/>
      <c r="D3" s="32"/>
    </row>
    <row r="4" spans="2:8" s="20" customFormat="1" ht="31.5" x14ac:dyDescent="0.25">
      <c r="B4" s="105" t="str">
        <f>IF(Declaration!$I$4="English",Languages!A171,IF(Declaration!$I$4="French",Languages!B171,IF(Declaration!$I$4="Spanish",Languages!C171,IF(Declaration!$I$4="German",Languages!D171,IF(Declaration!$I$4="Chinese",Languages!E171,IF(Declaration!$I$4="Japanese",Languages!F171,IF(Declaration!$I$4="Portugese",Languages!G171)))))))</f>
        <v>Countries</v>
      </c>
      <c r="C4" s="106" t="str">
        <f>IF(Declaration!$I$4="English",Languages!A183,IF(Declaration!$I$4="French",Languages!B183,IF(Declaration!$I$4="Spanish",Languages!C183,IF(Declaration!$I$4="German",Languages!D183,IF(Declaration!$I$4="Chinese",Languages!E183,IF(Declaration!$I$4="Japanese",Languages!F183,IF(Declaration!$I$4="Portugese",Languages!G183)))))))</f>
        <v xml:space="preserve"> Selection</v>
      </c>
      <c r="D4" s="21"/>
      <c r="E4" s="22"/>
      <c r="F4" s="22"/>
      <c r="G4" s="105" t="s">
        <v>5114</v>
      </c>
      <c r="H4" s="105" t="s">
        <v>1173</v>
      </c>
    </row>
    <row r="5" spans="2:8" ht="15" customHeight="1" x14ac:dyDescent="0.3">
      <c r="B5" s="37" t="str">
        <f>IF(Declaration!$I$4="English",Languages!A184,IF(Declaration!$I$4="French",Languages!B184,IF(Declaration!$I$4="Spanish",Languages!C184,IF(Declaration!$I$4="German",Languages!D184,IF(Declaration!$I$4="Chinese",Languages!E184,IF(Declaration!$I$4="Japanese",Languages!F184,IF(Declaration!$I$4="Portugese",Languages!G184)))))))</f>
        <v>Afghanistan</v>
      </c>
      <c r="C5" s="69" t="s">
        <v>1000</v>
      </c>
      <c r="D5" s="85"/>
      <c r="G5" s="37" t="s">
        <v>1195</v>
      </c>
      <c r="H5" s="37" t="s">
        <v>1211</v>
      </c>
    </row>
    <row r="6" spans="2:8" ht="15" customHeight="1" x14ac:dyDescent="0.3">
      <c r="B6" s="37" t="str">
        <f>IF(Declaration!$I$4="English",Languages!A185,IF(Declaration!$I$4="French",Languages!B185,IF(Declaration!$I$4="Spanish",Languages!C185,IF(Declaration!$I$4="German",Languages!D185,IF(Declaration!$I$4="Chinese",Languages!E185,IF(Declaration!$I$4="Japanese",Languages!F185,IF(Declaration!$I$4="Portugese",Languages!G185)))))))</f>
        <v>Albania</v>
      </c>
      <c r="C6" s="69" t="s">
        <v>1000</v>
      </c>
      <c r="D6" s="85"/>
      <c r="G6" s="37" t="s">
        <v>1181</v>
      </c>
      <c r="H6" s="37" t="s">
        <v>1211</v>
      </c>
    </row>
    <row r="7" spans="2:8" ht="15" customHeight="1" x14ac:dyDescent="0.3">
      <c r="B7" s="37" t="str">
        <f>IF(Declaration!$I$4="English",Languages!A186,IF(Declaration!$I$4="French",Languages!B186,IF(Declaration!$I$4="Spanish",Languages!C186,IF(Declaration!$I$4="German",Languages!D186,IF(Declaration!$I$4="Chinese",Languages!E186,IF(Declaration!$I$4="Japanese",Languages!F186,IF(Declaration!$I$4="Portugese",Languages!G186)))))))</f>
        <v>Algeria</v>
      </c>
      <c r="C7" s="69" t="s">
        <v>1000</v>
      </c>
      <c r="D7" s="85"/>
      <c r="G7" s="37" t="s">
        <v>1195</v>
      </c>
      <c r="H7" s="37" t="s">
        <v>1211</v>
      </c>
    </row>
    <row r="8" spans="2:8" ht="15" customHeight="1" x14ac:dyDescent="0.3">
      <c r="B8" s="37" t="str">
        <f>IF(Declaration!$I$4="English",Languages!A187,IF(Declaration!$I$4="French",Languages!B187,IF(Declaration!$I$4="Spanish",Languages!C187,IF(Declaration!$I$4="German",Languages!D187,IF(Declaration!$I$4="Chinese",Languages!E187,IF(Declaration!$I$4="Japanese",Languages!F187,IF(Declaration!$I$4="Portugese",Languages!G187)))))))</f>
        <v>Andorra</v>
      </c>
      <c r="C8" s="69" t="s">
        <v>1000</v>
      </c>
      <c r="D8" s="85"/>
      <c r="G8" s="37" t="s">
        <v>1209</v>
      </c>
      <c r="H8" s="37" t="s">
        <v>1212</v>
      </c>
    </row>
    <row r="9" spans="2:8" ht="15" customHeight="1" x14ac:dyDescent="0.3">
      <c r="B9" s="37" t="str">
        <f>IF(Declaration!$I$4="English",Languages!A188,IF(Declaration!$I$4="French",Languages!B188,IF(Declaration!$I$4="Spanish",Languages!C188,IF(Declaration!$I$4="German",Languages!D188,IF(Declaration!$I$4="Chinese",Languages!E188,IF(Declaration!$I$4="Japanese",Languages!F188,IF(Declaration!$I$4="Portugese",Languages!G188)))))))</f>
        <v>Angola</v>
      </c>
      <c r="C9" s="69" t="s">
        <v>1000</v>
      </c>
      <c r="D9" s="85"/>
      <c r="G9" s="37" t="s">
        <v>1181</v>
      </c>
      <c r="H9" s="37" t="s">
        <v>1211</v>
      </c>
    </row>
    <row r="10" spans="2:8" ht="15" customHeight="1" x14ac:dyDescent="0.3">
      <c r="B10" s="37" t="str">
        <f>IF(Declaration!$I$4="English",Languages!A189,IF(Declaration!$I$4="French",Languages!B189,IF(Declaration!$I$4="Spanish",Languages!C189,IF(Declaration!$I$4="German",Languages!D189,IF(Declaration!$I$4="Chinese",Languages!E189,IF(Declaration!$I$4="Japanese",Languages!F189,IF(Declaration!$I$4="Portugese",Languages!G189)))))))</f>
        <v>Antigua and Barbuda</v>
      </c>
      <c r="C10" s="69" t="s">
        <v>1000</v>
      </c>
      <c r="D10" s="85"/>
      <c r="G10" s="37" t="s">
        <v>1181</v>
      </c>
      <c r="H10" s="37" t="s">
        <v>1211</v>
      </c>
    </row>
    <row r="11" spans="2:8" ht="15" customHeight="1" x14ac:dyDescent="0.3">
      <c r="B11" s="37" t="str">
        <f>IF(Declaration!$I$4="English",Languages!A190,IF(Declaration!$I$4="French",Languages!B190,IF(Declaration!$I$4="Spanish",Languages!C190,IF(Declaration!$I$4="German",Languages!D190,IF(Declaration!$I$4="Chinese",Languages!E190,IF(Declaration!$I$4="Japanese",Languages!F190,IF(Declaration!$I$4="Portugese",Languages!G190)))))))</f>
        <v>Argentina</v>
      </c>
      <c r="C11" s="69" t="s">
        <v>1000</v>
      </c>
      <c r="D11" s="85"/>
      <c r="G11" s="37" t="s">
        <v>1174</v>
      </c>
      <c r="H11" s="37" t="s">
        <v>1211</v>
      </c>
    </row>
    <row r="12" spans="2:8" ht="15" customHeight="1" x14ac:dyDescent="0.3">
      <c r="B12" s="37" t="str">
        <f>IF(Declaration!$I$4="English",Languages!A191,IF(Declaration!$I$4="French",Languages!B191,IF(Declaration!$I$4="Spanish",Languages!C191,IF(Declaration!$I$4="German",Languages!D191,IF(Declaration!$I$4="Chinese",Languages!E191,IF(Declaration!$I$4="Japanese",Languages!F191,IF(Declaration!$I$4="Portugese",Languages!G191)))))))</f>
        <v>Armenia</v>
      </c>
      <c r="C12" s="69" t="s">
        <v>1000</v>
      </c>
      <c r="D12" s="85"/>
      <c r="G12" s="37" t="s">
        <v>5115</v>
      </c>
      <c r="H12" s="37" t="s">
        <v>1211</v>
      </c>
    </row>
    <row r="13" spans="2:8" ht="15" customHeight="1" x14ac:dyDescent="0.3">
      <c r="B13" s="37" t="str">
        <f>IF(Declaration!$I$4="English",Languages!A192,IF(Declaration!$I$4="French",Languages!B192,IF(Declaration!$I$4="Spanish",Languages!C192,IF(Declaration!$I$4="German",Languages!D192,IF(Declaration!$I$4="Chinese",Languages!E192,IF(Declaration!$I$4="Japanese",Languages!F192,IF(Declaration!$I$4="Portugese",Languages!G192)))))))</f>
        <v>Aruba</v>
      </c>
      <c r="C13" s="69" t="s">
        <v>1000</v>
      </c>
      <c r="D13" s="85"/>
      <c r="G13" s="37" t="s">
        <v>1188</v>
      </c>
      <c r="H13" s="37" t="s">
        <v>1209</v>
      </c>
    </row>
    <row r="14" spans="2:8" x14ac:dyDescent="0.3">
      <c r="B14" s="37" t="str">
        <f>IF(Declaration!$I$4="English",Languages!A193,IF(Declaration!$I$4="French",Languages!B193,IF(Declaration!$I$4="Spanish",Languages!C193,IF(Declaration!$I$4="German",Languages!D193,IF(Declaration!$I$4="Chinese",Languages!E193,IF(Declaration!$I$4="Japanese",Languages!F193,IF(Declaration!$I$4="Portugese",Languages!G193)))))))</f>
        <v>Australia</v>
      </c>
      <c r="C14" s="69" t="s">
        <v>993</v>
      </c>
      <c r="D14" s="85"/>
      <c r="G14" s="37" t="s">
        <v>1174</v>
      </c>
      <c r="H14" s="37" t="s">
        <v>1212</v>
      </c>
    </row>
    <row r="15" spans="2:8" x14ac:dyDescent="0.3">
      <c r="B15" s="37" t="str">
        <f>IF(Declaration!$I$4="English",Languages!A194,IF(Declaration!$I$4="French",Languages!B194,IF(Declaration!$I$4="Spanish",Languages!C194,IF(Declaration!$I$4="German",Languages!D194,IF(Declaration!$I$4="Chinese",Languages!E194,IF(Declaration!$I$4="Japanese",Languages!F194,IF(Declaration!$I$4="Portugese",Languages!G194)))))))</f>
        <v>Austria</v>
      </c>
      <c r="C15" s="69" t="s">
        <v>993</v>
      </c>
      <c r="D15" s="85"/>
      <c r="G15" s="37" t="s">
        <v>1174</v>
      </c>
      <c r="H15" s="37" t="s">
        <v>1212</v>
      </c>
    </row>
    <row r="16" spans="2:8" x14ac:dyDescent="0.3">
      <c r="B16" s="37" t="str">
        <f>IF(Declaration!$I$4="English",Languages!A195,IF(Declaration!$I$4="French",Languages!B195,IF(Declaration!$I$4="Spanish",Languages!C195,IF(Declaration!$I$4="German",Languages!D195,IF(Declaration!$I$4="Chinese",Languages!E195,IF(Declaration!$I$4="Japanese",Languages!F195,IF(Declaration!$I$4="Portugese",Languages!G195)))))))</f>
        <v>Azerbaijan</v>
      </c>
      <c r="C16" s="69" t="s">
        <v>1000</v>
      </c>
      <c r="D16" s="85"/>
      <c r="G16" s="37" t="s">
        <v>1188</v>
      </c>
      <c r="H16" s="37" t="s">
        <v>1211</v>
      </c>
    </row>
    <row r="17" spans="2:8" x14ac:dyDescent="0.3">
      <c r="B17" s="37" t="str">
        <f>IF(Declaration!$I$4="English",Languages!A196,IF(Declaration!$I$4="French",Languages!B196,IF(Declaration!$I$4="Spanish",Languages!C196,IF(Declaration!$I$4="German",Languages!D196,IF(Declaration!$I$4="Chinese",Languages!E196,IF(Declaration!$I$4="Japanese",Languages!F196,IF(Declaration!$I$4="Portugese",Languages!G196)))))))</f>
        <v>Bahamas</v>
      </c>
      <c r="C17" s="69" t="s">
        <v>1000</v>
      </c>
      <c r="D17" s="85"/>
      <c r="G17" s="37" t="s">
        <v>1174</v>
      </c>
      <c r="H17" s="37" t="s">
        <v>1212</v>
      </c>
    </row>
    <row r="18" spans="2:8" x14ac:dyDescent="0.3">
      <c r="B18" s="37" t="str">
        <f>IF(Declaration!$I$4="English",Languages!A197,IF(Declaration!$I$4="French",Languages!B197,IF(Declaration!$I$4="Spanish",Languages!C197,IF(Declaration!$I$4="German",Languages!D197,IF(Declaration!$I$4="Chinese",Languages!E197,IF(Declaration!$I$4="Japanese",Languages!F197,IF(Declaration!$I$4="Portugese",Languages!G197)))))))</f>
        <v>Bahrain</v>
      </c>
      <c r="C18" s="69" t="s">
        <v>1000</v>
      </c>
      <c r="D18" s="85"/>
      <c r="G18" s="37" t="s">
        <v>1174</v>
      </c>
      <c r="H18" s="37" t="s">
        <v>1211</v>
      </c>
    </row>
    <row r="19" spans="2:8" x14ac:dyDescent="0.3">
      <c r="B19" s="37" t="str">
        <f>IF(Declaration!$I$4="English",Languages!A198,IF(Declaration!$I$4="French",Languages!B198,IF(Declaration!$I$4="Spanish",Languages!C198,IF(Declaration!$I$4="German",Languages!D198,IF(Declaration!$I$4="Chinese",Languages!E198,IF(Declaration!$I$4="Japanese",Languages!F198,IF(Declaration!$I$4="Portugese",Languages!G198)))))))</f>
        <v>Bangladesh</v>
      </c>
      <c r="C19" s="69" t="s">
        <v>1000</v>
      </c>
      <c r="D19" s="85"/>
      <c r="G19" s="37" t="s">
        <v>1181</v>
      </c>
      <c r="H19" s="37" t="s">
        <v>1211</v>
      </c>
    </row>
    <row r="20" spans="2:8" x14ac:dyDescent="0.3">
      <c r="B20" s="37" t="str">
        <f>IF(Declaration!$I$4="English",Languages!A199,IF(Declaration!$I$4="French",Languages!B199,IF(Declaration!$I$4="Spanish",Languages!C199,IF(Declaration!$I$4="German",Languages!D199,IF(Declaration!$I$4="Chinese",Languages!E199,IF(Declaration!$I$4="Japanese",Languages!F199,IF(Declaration!$I$4="Portugese",Languages!G199)))))))</f>
        <v>Barbados</v>
      </c>
      <c r="C20" s="69" t="s">
        <v>1000</v>
      </c>
      <c r="D20" s="85"/>
      <c r="G20" s="37" t="s">
        <v>1188</v>
      </c>
      <c r="H20" s="37" t="s">
        <v>1211</v>
      </c>
    </row>
    <row r="21" spans="2:8" x14ac:dyDescent="0.3">
      <c r="B21" s="37" t="str">
        <f>IF(Declaration!$I$4="English",Languages!A200,IF(Declaration!$I$4="French",Languages!B200,IF(Declaration!$I$4="Spanish",Languages!C200,IF(Declaration!$I$4="German",Languages!D200,IF(Declaration!$I$4="Chinese",Languages!E200,IF(Declaration!$I$4="Japanese",Languages!F200,IF(Declaration!$I$4="Portugese",Languages!G200)))))))</f>
        <v>Belarus</v>
      </c>
      <c r="C21" s="69" t="s">
        <v>1000</v>
      </c>
      <c r="D21" s="85"/>
      <c r="G21" s="37" t="s">
        <v>1188</v>
      </c>
      <c r="H21" s="37" t="s">
        <v>1212</v>
      </c>
    </row>
    <row r="22" spans="2:8" x14ac:dyDescent="0.3">
      <c r="B22" s="37" t="str">
        <f>IF(Declaration!$I$4="English",Languages!A201,IF(Declaration!$I$4="French",Languages!B201,IF(Declaration!$I$4="Spanish",Languages!C201,IF(Declaration!$I$4="German",Languages!D201,IF(Declaration!$I$4="Chinese",Languages!E201,IF(Declaration!$I$4="Japanese",Languages!F201,IF(Declaration!$I$4="Portugese",Languages!G201)))))))</f>
        <v>Belgium</v>
      </c>
      <c r="C22" s="69" t="s">
        <v>993</v>
      </c>
      <c r="D22" s="85"/>
      <c r="G22" s="37" t="s">
        <v>1174</v>
      </c>
      <c r="H22" s="37" t="s">
        <v>1212</v>
      </c>
    </row>
    <row r="23" spans="2:8" x14ac:dyDescent="0.3">
      <c r="B23" s="37" t="str">
        <f>IF(Declaration!$I$4="English",Languages!A202,IF(Declaration!$I$4="French",Languages!B202,IF(Declaration!$I$4="Spanish",Languages!C202,IF(Declaration!$I$4="German",Languages!D202,IF(Declaration!$I$4="Chinese",Languages!E202,IF(Declaration!$I$4="Japanese",Languages!F202,IF(Declaration!$I$4="Portugese",Languages!G202)))))))</f>
        <v>Belize</v>
      </c>
      <c r="C23" s="69" t="s">
        <v>1000</v>
      </c>
      <c r="D23" s="85"/>
      <c r="G23" s="37" t="s">
        <v>1188</v>
      </c>
      <c r="H23" s="37" t="s">
        <v>1211</v>
      </c>
    </row>
    <row r="24" spans="2:8" x14ac:dyDescent="0.3">
      <c r="B24" s="37" t="str">
        <f>IF(Declaration!$I$4="English",Languages!A203,IF(Declaration!$I$4="French",Languages!B203,IF(Declaration!$I$4="Spanish",Languages!C203,IF(Declaration!$I$4="German",Languages!D203,IF(Declaration!$I$4="Chinese",Languages!E203,IF(Declaration!$I$4="Japanese",Languages!F203,IF(Declaration!$I$4="Portugese",Languages!G203)))))))</f>
        <v>Benin</v>
      </c>
      <c r="C24" s="69" t="s">
        <v>1000</v>
      </c>
      <c r="D24" s="85"/>
      <c r="G24" s="37" t="s">
        <v>1181</v>
      </c>
      <c r="H24" s="37" t="s">
        <v>1211</v>
      </c>
    </row>
    <row r="25" spans="2:8" x14ac:dyDescent="0.3">
      <c r="B25" s="37" t="str">
        <f>IF(Declaration!$I$4="English",Languages!A204,IF(Declaration!$I$4="French",Languages!B204,IF(Declaration!$I$4="Spanish",Languages!C204,IF(Declaration!$I$4="German",Languages!D204,IF(Declaration!$I$4="Chinese",Languages!E204,IF(Declaration!$I$4="Japanese",Languages!F204,IF(Declaration!$I$4="Portugese",Languages!G204)))))))</f>
        <v>Bhutan</v>
      </c>
      <c r="C25" s="69" t="s">
        <v>1000</v>
      </c>
      <c r="D25" s="85"/>
      <c r="G25" s="37" t="s">
        <v>1188</v>
      </c>
      <c r="H25" s="37" t="s">
        <v>1211</v>
      </c>
    </row>
    <row r="26" spans="2:8" x14ac:dyDescent="0.3">
      <c r="B26" s="37" t="str">
        <f>IF(Declaration!$I$4="English",Languages!A205,IF(Declaration!$I$4="French",Languages!B205,IF(Declaration!$I$4="Spanish",Languages!C205,IF(Declaration!$I$4="German",Languages!D205,IF(Declaration!$I$4="Chinese",Languages!E205,IF(Declaration!$I$4="Japanese",Languages!F205,IF(Declaration!$I$4="Portugese",Languages!G205)))))))</f>
        <v>Bolivia (Plurinational State of)</v>
      </c>
      <c r="C26" s="69" t="s">
        <v>1000</v>
      </c>
      <c r="D26" s="85"/>
      <c r="G26" s="37" t="s">
        <v>1181</v>
      </c>
      <c r="H26" s="37" t="s">
        <v>1211</v>
      </c>
    </row>
    <row r="27" spans="2:8" x14ac:dyDescent="0.3">
      <c r="B27" s="37" t="str">
        <f>IF(Declaration!$I$4="English",Languages!A206,IF(Declaration!$I$4="French",Languages!B206,IF(Declaration!$I$4="Spanish",Languages!C206,IF(Declaration!$I$4="German",Languages!D206,IF(Declaration!$I$4="Chinese",Languages!E206,IF(Declaration!$I$4="Japanese",Languages!F206,IF(Declaration!$I$4="Portugese",Languages!G206)))))))</f>
        <v>Bosnia and Herzegovina</v>
      </c>
      <c r="C27" s="69" t="s">
        <v>1000</v>
      </c>
      <c r="D27" s="85"/>
      <c r="G27" s="37" t="s">
        <v>5115</v>
      </c>
      <c r="H27" s="37" t="s">
        <v>1211</v>
      </c>
    </row>
    <row r="28" spans="2:8" x14ac:dyDescent="0.3">
      <c r="B28" s="37" t="str">
        <f>IF(Declaration!$I$4="English",Languages!A207,IF(Declaration!$I$4="French",Languages!B207,IF(Declaration!$I$4="Spanish",Languages!C207,IF(Declaration!$I$4="German",Languages!D207,IF(Declaration!$I$4="Chinese",Languages!E207,IF(Declaration!$I$4="Japanese",Languages!F207,IF(Declaration!$I$4="Portugese",Languages!G207)))))))</f>
        <v>Botswana</v>
      </c>
      <c r="C28" s="69" t="s">
        <v>1000</v>
      </c>
      <c r="D28" s="85"/>
      <c r="G28" s="37" t="s">
        <v>1181</v>
      </c>
      <c r="H28" s="37" t="s">
        <v>1211</v>
      </c>
    </row>
    <row r="29" spans="2:8" x14ac:dyDescent="0.3">
      <c r="B29" s="37" t="str">
        <f>IF(Declaration!$I$4="English",Languages!A208,IF(Declaration!$I$4="French",Languages!B208,IF(Declaration!$I$4="Spanish",Languages!C208,IF(Declaration!$I$4="German",Languages!D208,IF(Declaration!$I$4="Chinese",Languages!E208,IF(Declaration!$I$4="Japanese",Languages!F208,IF(Declaration!$I$4="Portugese",Languages!G208)))))))</f>
        <v>Brazil</v>
      </c>
      <c r="C29" s="69" t="s">
        <v>993</v>
      </c>
      <c r="D29" s="85"/>
      <c r="G29" s="37" t="s">
        <v>1181</v>
      </c>
      <c r="H29" s="37" t="s">
        <v>1211</v>
      </c>
    </row>
    <row r="30" spans="2:8" x14ac:dyDescent="0.3">
      <c r="B30" s="37" t="str">
        <f>IF(Declaration!$I$4="English",Languages!A209,IF(Declaration!$I$4="French",Languages!B209,IF(Declaration!$I$4="Spanish",Languages!C209,IF(Declaration!$I$4="German",Languages!D209,IF(Declaration!$I$4="Chinese",Languages!E209,IF(Declaration!$I$4="Japanese",Languages!F209,IF(Declaration!$I$4="Portugese",Languages!G209)))))))</f>
        <v>Brunei Darussalam</v>
      </c>
      <c r="C30" s="69" t="s">
        <v>1000</v>
      </c>
      <c r="D30" s="85"/>
      <c r="G30" s="37" t="s">
        <v>1188</v>
      </c>
      <c r="H30" s="37" t="s">
        <v>1211</v>
      </c>
    </row>
    <row r="31" spans="2:8" x14ac:dyDescent="0.3">
      <c r="B31" s="37" t="str">
        <f>IF(Declaration!$I$4="English",Languages!A210,IF(Declaration!$I$4="French",Languages!B210,IF(Declaration!$I$4="Spanish",Languages!C210,IF(Declaration!$I$4="German",Languages!D210,IF(Declaration!$I$4="Chinese",Languages!E210,IF(Declaration!$I$4="Japanese",Languages!F210,IF(Declaration!$I$4="Portugese",Languages!G210)))))))</f>
        <v>Bulgaria</v>
      </c>
      <c r="C31" s="69" t="s">
        <v>1000</v>
      </c>
      <c r="D31" s="85"/>
      <c r="G31" s="37" t="s">
        <v>1181</v>
      </c>
      <c r="H31" s="37" t="s">
        <v>1211</v>
      </c>
    </row>
    <row r="32" spans="2:8" x14ac:dyDescent="0.3">
      <c r="B32" s="37" t="str">
        <f>IF(Declaration!$I$4="English",Languages!A211,IF(Declaration!$I$4="French",Languages!B211,IF(Declaration!$I$4="Spanish",Languages!C211,IF(Declaration!$I$4="German",Languages!D211,IF(Declaration!$I$4="Chinese",Languages!E211,IF(Declaration!$I$4="Japanese",Languages!F211,IF(Declaration!$I$4="Portugese",Languages!G211)))))))</f>
        <v>Burkina Faso</v>
      </c>
      <c r="C32" s="69" t="s">
        <v>1000</v>
      </c>
      <c r="D32" s="85"/>
      <c r="G32" s="37" t="s">
        <v>1188</v>
      </c>
      <c r="H32" s="37" t="s">
        <v>1211</v>
      </c>
    </row>
    <row r="33" spans="2:8" x14ac:dyDescent="0.3">
      <c r="B33" s="37" t="str">
        <f>IF(Declaration!$I$4="English",Languages!A212,IF(Declaration!$I$4="French",Languages!B212,IF(Declaration!$I$4="Spanish",Languages!C212,IF(Declaration!$I$4="German",Languages!D212,IF(Declaration!$I$4="Chinese",Languages!E212,IF(Declaration!$I$4="Japanese",Languages!F212,IF(Declaration!$I$4="Portugese",Languages!G212)))))))</f>
        <v>Burundi</v>
      </c>
      <c r="C33" s="69" t="s">
        <v>1000</v>
      </c>
      <c r="D33" s="85"/>
      <c r="G33" s="37" t="s">
        <v>1188</v>
      </c>
      <c r="H33" s="37" t="s">
        <v>1211</v>
      </c>
    </row>
    <row r="34" spans="2:8" x14ac:dyDescent="0.3">
      <c r="B34" s="37" t="str">
        <f>IF(Declaration!$I$4="English",Languages!A213,IF(Declaration!$I$4="French",Languages!B213,IF(Declaration!$I$4="Spanish",Languages!C213,IF(Declaration!$I$4="German",Languages!D213,IF(Declaration!$I$4="Chinese",Languages!E213,IF(Declaration!$I$4="Japanese",Languages!F213,IF(Declaration!$I$4="Portugese",Languages!G213)))))))</f>
        <v>Cabo Verde</v>
      </c>
      <c r="C34" s="69" t="s">
        <v>1000</v>
      </c>
      <c r="D34" s="85"/>
      <c r="G34" s="37" t="s">
        <v>1181</v>
      </c>
      <c r="H34" s="37" t="s">
        <v>1211</v>
      </c>
    </row>
    <row r="35" spans="2:8" x14ac:dyDescent="0.3">
      <c r="B35" s="37" t="str">
        <f>IF(Declaration!$I$4="English",Languages!A214,IF(Declaration!$I$4="French",Languages!B214,IF(Declaration!$I$4="Spanish",Languages!C214,IF(Declaration!$I$4="German",Languages!D214,IF(Declaration!$I$4="Chinese",Languages!E214,IF(Declaration!$I$4="Japanese",Languages!F214,IF(Declaration!$I$4="Portugese",Languages!G214)))))))</f>
        <v>Cambodia</v>
      </c>
      <c r="C35" s="69" t="s">
        <v>1000</v>
      </c>
      <c r="D35" s="85"/>
      <c r="G35" s="37" t="s">
        <v>1188</v>
      </c>
      <c r="H35" s="37" t="s">
        <v>1211</v>
      </c>
    </row>
    <row r="36" spans="2:8" x14ac:dyDescent="0.3">
      <c r="B36" s="37" t="str">
        <f>IF(Declaration!$I$4="English",Languages!A215,IF(Declaration!$I$4="French",Languages!B215,IF(Declaration!$I$4="Spanish",Languages!C215,IF(Declaration!$I$4="German",Languages!D215,IF(Declaration!$I$4="Chinese",Languages!E215,IF(Declaration!$I$4="Japanese",Languages!F215,IF(Declaration!$I$4="Portugese",Languages!G215)))))))</f>
        <v>Cameroon</v>
      </c>
      <c r="C36" s="69" t="s">
        <v>1000</v>
      </c>
      <c r="D36" s="85"/>
      <c r="G36" s="37" t="s">
        <v>1188</v>
      </c>
      <c r="H36" s="37" t="s">
        <v>1211</v>
      </c>
    </row>
    <row r="37" spans="2:8" x14ac:dyDescent="0.3">
      <c r="B37" s="37" t="str">
        <f>IF(Declaration!$I$4="English",Languages!A216,IF(Declaration!$I$4="French",Languages!B216,IF(Declaration!$I$4="Spanish",Languages!C216,IF(Declaration!$I$4="German",Languages!D216,IF(Declaration!$I$4="Chinese",Languages!E216,IF(Declaration!$I$4="Japanese",Languages!F216,IF(Declaration!$I$4="Portugese",Languages!G216)))))))</f>
        <v>Canada</v>
      </c>
      <c r="C37" s="69" t="s">
        <v>993</v>
      </c>
      <c r="D37" s="85"/>
      <c r="G37" s="37" t="s">
        <v>1174</v>
      </c>
      <c r="H37" s="37" t="s">
        <v>1212</v>
      </c>
    </row>
    <row r="38" spans="2:8" x14ac:dyDescent="0.3">
      <c r="B38" s="37" t="str">
        <f>IF(Declaration!$I$4="English",Languages!A217,IF(Declaration!$I$4="French",Languages!B217,IF(Declaration!$I$4="Spanish",Languages!C217,IF(Declaration!$I$4="German",Languages!D217,IF(Declaration!$I$4="Chinese",Languages!E217,IF(Declaration!$I$4="Japanese",Languages!F217,IF(Declaration!$I$4="Portugese",Languages!G217)))))))</f>
        <v>Central African Republic</v>
      </c>
      <c r="C38" s="69" t="s">
        <v>1000</v>
      </c>
      <c r="D38" s="85"/>
      <c r="G38" s="37" t="s">
        <v>1181</v>
      </c>
      <c r="H38" s="37" t="s">
        <v>1210</v>
      </c>
    </row>
    <row r="39" spans="2:8" x14ac:dyDescent="0.3">
      <c r="B39" s="37" t="str">
        <f>IF(Declaration!$I$4="English",Languages!A218,IF(Declaration!$I$4="French",Languages!B218,IF(Declaration!$I$4="Spanish",Languages!C218,IF(Declaration!$I$4="German",Languages!D218,IF(Declaration!$I$4="Chinese",Languages!E218,IF(Declaration!$I$4="Japanese",Languages!F218,IF(Declaration!$I$4="Portugese",Languages!G218)))))))</f>
        <v>Chad</v>
      </c>
      <c r="C39" s="69" t="s">
        <v>1000</v>
      </c>
      <c r="D39" s="85"/>
      <c r="G39" s="37" t="s">
        <v>1188</v>
      </c>
      <c r="H39" s="37" t="s">
        <v>1210</v>
      </c>
    </row>
    <row r="40" spans="2:8" x14ac:dyDescent="0.3">
      <c r="B40" s="37" t="str">
        <f>IF(Declaration!$I$4="English",Languages!A219,IF(Declaration!$I$4="French",Languages!B219,IF(Declaration!$I$4="Spanish",Languages!C219,IF(Declaration!$I$4="German",Languages!D219,IF(Declaration!$I$4="Chinese",Languages!E219,IF(Declaration!$I$4="Japanese",Languages!F219,IF(Declaration!$I$4="Portugese",Languages!G219)))))))</f>
        <v>Chile</v>
      </c>
      <c r="C40" s="69" t="s">
        <v>1000</v>
      </c>
      <c r="D40" s="85"/>
      <c r="G40" s="37" t="s">
        <v>1174</v>
      </c>
      <c r="H40" s="37" t="s">
        <v>1212</v>
      </c>
    </row>
    <row r="41" spans="2:8" x14ac:dyDescent="0.3">
      <c r="B41" s="37" t="str">
        <f>IF(Declaration!$I$4="English",Languages!A220,IF(Declaration!$I$4="French",Languages!B220,IF(Declaration!$I$4="Spanish",Languages!C220,IF(Declaration!$I$4="German",Languages!D220,IF(Declaration!$I$4="Chinese",Languages!E220,IF(Declaration!$I$4="Japanese",Languages!F220,IF(Declaration!$I$4="Portugese",Languages!G220)))))))</f>
        <v>China</v>
      </c>
      <c r="C41" s="69" t="s">
        <v>993</v>
      </c>
      <c r="D41" s="85"/>
      <c r="G41" s="37" t="s">
        <v>1195</v>
      </c>
      <c r="H41" s="37" t="s">
        <v>1211</v>
      </c>
    </row>
    <row r="42" spans="2:8" x14ac:dyDescent="0.3">
      <c r="B42" s="37" t="str">
        <f>IF(Declaration!$I$4="English",Languages!A240,IF(Declaration!$I$4="French",Languages!B240,IF(Declaration!$I$4="Spanish",Languages!C240,IF(Declaration!$I$4="German",Languages!D240,IF(Declaration!$I$4="Chinese",Languages!E240,IF(Declaration!$I$4="Japanese",Languages!F240,IF(Declaration!$I$4="Portugese",Languages!G240)))))))</f>
        <v>Colombia</v>
      </c>
      <c r="C42" s="69" t="s">
        <v>1000</v>
      </c>
      <c r="D42" s="85"/>
      <c r="G42" s="37" t="s">
        <v>1174</v>
      </c>
      <c r="H42" s="37" t="s">
        <v>1211</v>
      </c>
    </row>
    <row r="43" spans="2:8" x14ac:dyDescent="0.3">
      <c r="B43" s="37" t="str">
        <f>IF(Declaration!$I$4="English",Languages!A241,IF(Declaration!$I$4="French",Languages!B241,IF(Declaration!$I$4="Spanish",Languages!C241,IF(Declaration!$I$4="German",Languages!D241,IF(Declaration!$I$4="Chinese",Languages!E241,IF(Declaration!$I$4="Japanese",Languages!F241,IF(Declaration!$I$4="Portugese",Languages!G241)))))))</f>
        <v>Comoros</v>
      </c>
      <c r="C43" s="69" t="s">
        <v>1000</v>
      </c>
      <c r="D43" s="85"/>
      <c r="G43" s="37" t="s">
        <v>1195</v>
      </c>
      <c r="H43" s="37" t="s">
        <v>1211</v>
      </c>
    </row>
    <row r="44" spans="2:8" x14ac:dyDescent="0.3">
      <c r="B44" s="37" t="str">
        <f>IF(Declaration!$I$4="English",Languages!A242,IF(Declaration!$I$4="French",Languages!B242,IF(Declaration!$I$4="Spanish",Languages!C242,IF(Declaration!$I$4="German",Languages!D242,IF(Declaration!$I$4="Chinese",Languages!E242,IF(Declaration!$I$4="Japanese",Languages!F242,IF(Declaration!$I$4="Portugese",Languages!G242)))))))</f>
        <v>Congo</v>
      </c>
      <c r="C44" s="69" t="s">
        <v>1000</v>
      </c>
      <c r="D44" s="85"/>
      <c r="G44" s="37" t="s">
        <v>1181</v>
      </c>
      <c r="H44" s="37" t="s">
        <v>1211</v>
      </c>
    </row>
    <row r="45" spans="2:8" x14ac:dyDescent="0.3">
      <c r="B45" s="37" t="str">
        <f>IF(Declaration!$I$4="English",Languages!A243,IF(Declaration!$I$4="French",Languages!B243,IF(Declaration!$I$4="Spanish",Languages!C243,IF(Declaration!$I$4="German",Languages!D243,IF(Declaration!$I$4="Chinese",Languages!E243,IF(Declaration!$I$4="Japanese",Languages!F243,IF(Declaration!$I$4="Portugese",Languages!G243)))))))</f>
        <v>Congo (Democratic Republic of the)</v>
      </c>
      <c r="C45" s="69" t="s">
        <v>1000</v>
      </c>
      <c r="D45" s="85"/>
      <c r="G45" s="37" t="s">
        <v>1188</v>
      </c>
      <c r="H45" s="37" t="s">
        <v>1211</v>
      </c>
    </row>
    <row r="46" spans="2:8" x14ac:dyDescent="0.3">
      <c r="B46" s="37" t="str">
        <f>IF(Declaration!$I$4="English",Languages!A244,IF(Declaration!$I$4="French",Languages!B244,IF(Declaration!$I$4="Spanish",Languages!C244,IF(Declaration!$I$4="German",Languages!D244,IF(Declaration!$I$4="Chinese",Languages!E244,IF(Declaration!$I$4="Japanese",Languages!F244,IF(Declaration!$I$4="Portugese",Languages!G244)))))))</f>
        <v>Costa Rica</v>
      </c>
      <c r="C46" s="69" t="s">
        <v>1000</v>
      </c>
      <c r="D46" s="85"/>
      <c r="G46" s="37" t="s">
        <v>1181</v>
      </c>
      <c r="H46" s="37" t="s">
        <v>1212</v>
      </c>
    </row>
    <row r="47" spans="2:8" x14ac:dyDescent="0.3">
      <c r="B47" s="37" t="str">
        <f>IF(Declaration!$I$4="English",Languages!A245,IF(Declaration!$I$4="French",Languages!B245,IF(Declaration!$I$4="Spanish",Languages!C245,IF(Declaration!$I$4="German",Languages!D245,IF(Declaration!$I$4="Chinese",Languages!E245,IF(Declaration!$I$4="Japanese",Languages!F245,IF(Declaration!$I$4="Portugese",Languages!G245)))))))</f>
        <v>Cote d'Ivoire</v>
      </c>
      <c r="C47" s="69" t="s">
        <v>1000</v>
      </c>
      <c r="D47" s="85"/>
      <c r="G47" s="37" t="s">
        <v>1181</v>
      </c>
      <c r="H47" s="37" t="s">
        <v>1211</v>
      </c>
    </row>
    <row r="48" spans="2:8" x14ac:dyDescent="0.3">
      <c r="B48" s="37" t="str">
        <f>IF(Declaration!$I$4="English",Languages!A246,IF(Declaration!$I$4="French",Languages!B246,IF(Declaration!$I$4="Spanish",Languages!C246,IF(Declaration!$I$4="German",Languages!D246,IF(Declaration!$I$4="Chinese",Languages!E246,IF(Declaration!$I$4="Japanese",Languages!F246,IF(Declaration!$I$4="Portugese",Languages!G246)))))))</f>
        <v>Croatia</v>
      </c>
      <c r="C48" s="69" t="s">
        <v>1000</v>
      </c>
      <c r="D48" s="85"/>
      <c r="G48" s="37" t="s">
        <v>1181</v>
      </c>
      <c r="H48" s="37" t="s">
        <v>1212</v>
      </c>
    </row>
    <row r="49" spans="2:8" x14ac:dyDescent="0.3">
      <c r="B49" s="37" t="str">
        <f>IF(Declaration!$I$4="English",Languages!A247,IF(Declaration!$I$4="French",Languages!B247,IF(Declaration!$I$4="Spanish",Languages!C247,IF(Declaration!$I$4="German",Languages!D247,IF(Declaration!$I$4="Chinese",Languages!E247,IF(Declaration!$I$4="Japanese",Languages!F247,IF(Declaration!$I$4="Portugese",Languages!G247)))))))</f>
        <v>Cuba</v>
      </c>
      <c r="C49" s="69" t="s">
        <v>1000</v>
      </c>
      <c r="D49" s="85"/>
      <c r="G49" s="37" t="s">
        <v>1195</v>
      </c>
      <c r="H49" s="37" t="s">
        <v>1212</v>
      </c>
    </row>
    <row r="50" spans="2:8" x14ac:dyDescent="0.3">
      <c r="B50" s="37" t="str">
        <f>IF(Declaration!$I$4="English",Languages!A248,IF(Declaration!$I$4="French",Languages!B248,IF(Declaration!$I$4="Spanish",Languages!C248,IF(Declaration!$I$4="German",Languages!D248,IF(Declaration!$I$4="Chinese",Languages!E248,IF(Declaration!$I$4="Japanese",Languages!F248,IF(Declaration!$I$4="Portugese",Languages!G248)))))))</f>
        <v>Curaçao</v>
      </c>
      <c r="C50" s="69" t="s">
        <v>1000</v>
      </c>
      <c r="D50" s="85"/>
      <c r="G50" s="37" t="s">
        <v>1188</v>
      </c>
      <c r="H50" s="37" t="s">
        <v>1209</v>
      </c>
    </row>
    <row r="51" spans="2:8" x14ac:dyDescent="0.3">
      <c r="B51" s="37" t="str">
        <f>IF(Declaration!$I$4="English",Languages!A249,IF(Declaration!$I$4="French",Languages!B249,IF(Declaration!$I$4="Spanish",Languages!C249,IF(Declaration!$I$4="German",Languages!D249,IF(Declaration!$I$4="Chinese",Languages!E249,IF(Declaration!$I$4="Japanese",Languages!F249,IF(Declaration!$I$4="Portugese",Languages!G249)))))))</f>
        <v>Cyprus</v>
      </c>
      <c r="C51" s="69" t="s">
        <v>1000</v>
      </c>
      <c r="D51" s="85"/>
      <c r="G51" s="37" t="s">
        <v>5115</v>
      </c>
      <c r="H51" s="37" t="s">
        <v>1212</v>
      </c>
    </row>
    <row r="52" spans="2:8" x14ac:dyDescent="0.3">
      <c r="B52" s="37" t="str">
        <f>IF(Declaration!$I$4="English",Languages!A250,IF(Declaration!$I$4="French",Languages!B250,IF(Declaration!$I$4="Spanish",Languages!C250,IF(Declaration!$I$4="German",Languages!D250,IF(Declaration!$I$4="Chinese",Languages!E250,IF(Declaration!$I$4="Japanese",Languages!F250,IF(Declaration!$I$4="Portugese",Languages!G250)))))))</f>
        <v>Czech Republic</v>
      </c>
      <c r="C52" s="69" t="s">
        <v>993</v>
      </c>
      <c r="D52" s="85"/>
      <c r="G52" s="37" t="s">
        <v>1174</v>
      </c>
      <c r="H52" s="37" t="s">
        <v>1212</v>
      </c>
    </row>
    <row r="53" spans="2:8" x14ac:dyDescent="0.3">
      <c r="B53" s="37" t="str">
        <f>IF(Declaration!$I$4="English",Languages!A251,IF(Declaration!$I$4="French",Languages!B251,IF(Declaration!$I$4="Spanish",Languages!C251,IF(Declaration!$I$4="German",Languages!D251,IF(Declaration!$I$4="Chinese",Languages!E251,IF(Declaration!$I$4="Japanese",Languages!F251,IF(Declaration!$I$4="Portugese",Languages!G251)))))))</f>
        <v>Denmark</v>
      </c>
      <c r="C53" s="69" t="s">
        <v>993</v>
      </c>
      <c r="D53" s="85"/>
      <c r="G53" s="37" t="s">
        <v>1181</v>
      </c>
      <c r="H53" s="37" t="s">
        <v>1212</v>
      </c>
    </row>
    <row r="54" spans="2:8" x14ac:dyDescent="0.3">
      <c r="B54" s="37" t="str">
        <f>IF(Declaration!$I$4="English",Languages!A252,IF(Declaration!$I$4="French",Languages!B252,IF(Declaration!$I$4="Spanish",Languages!C252,IF(Declaration!$I$4="German",Languages!D252,IF(Declaration!$I$4="Chinese",Languages!E252,IF(Declaration!$I$4="Japanese",Languages!F252,IF(Declaration!$I$4="Portugese",Languages!G252)))))))</f>
        <v>Djibouti</v>
      </c>
      <c r="C54" s="69" t="s">
        <v>1000</v>
      </c>
      <c r="D54" s="85"/>
      <c r="G54" s="37" t="s">
        <v>1181</v>
      </c>
      <c r="H54" s="37" t="s">
        <v>1211</v>
      </c>
    </row>
    <row r="55" spans="2:8" x14ac:dyDescent="0.3">
      <c r="B55" s="37" t="str">
        <f>IF(Declaration!$I$4="English",Languages!A253,IF(Declaration!$I$4="French",Languages!B253,IF(Declaration!$I$4="Spanish",Languages!C253,IF(Declaration!$I$4="German",Languages!D253,IF(Declaration!$I$4="Chinese",Languages!E253,IF(Declaration!$I$4="Japanese",Languages!F253,IF(Declaration!$I$4="Portugese",Languages!G253)))))))</f>
        <v>Dominica</v>
      </c>
      <c r="C55" s="69" t="s">
        <v>1000</v>
      </c>
      <c r="D55" s="85"/>
      <c r="G55" s="37" t="s">
        <v>1209</v>
      </c>
      <c r="H55" s="37" t="s">
        <v>1212</v>
      </c>
    </row>
    <row r="56" spans="2:8" x14ac:dyDescent="0.3">
      <c r="B56" s="37" t="str">
        <f>IF(Declaration!$I$4="English",Languages!A254,IF(Declaration!$I$4="French",Languages!B254,IF(Declaration!$I$4="Spanish",Languages!C254,IF(Declaration!$I$4="German",Languages!D254,IF(Declaration!$I$4="Chinese",Languages!E254,IF(Declaration!$I$4="Japanese",Languages!F254,IF(Declaration!$I$4="Portugese",Languages!G254)))))))</f>
        <v>Dominican Republic</v>
      </c>
      <c r="C56" s="69" t="s">
        <v>1000</v>
      </c>
      <c r="D56" s="85"/>
      <c r="G56" s="37" t="s">
        <v>1188</v>
      </c>
      <c r="H56" s="37" t="s">
        <v>1211</v>
      </c>
    </row>
    <row r="57" spans="2:8" x14ac:dyDescent="0.3">
      <c r="B57" s="37" t="str">
        <f>IF(Declaration!$I$4="English",Languages!A255,IF(Declaration!$I$4="French",Languages!B255,IF(Declaration!$I$4="Spanish",Languages!C255,IF(Declaration!$I$4="German",Languages!D255,IF(Declaration!$I$4="Chinese",Languages!E255,IF(Declaration!$I$4="Japanese",Languages!F255,IF(Declaration!$I$4="Portugese",Languages!G255)))))))</f>
        <v>Ecuador</v>
      </c>
      <c r="C57" s="69" t="s">
        <v>1000</v>
      </c>
      <c r="D57" s="85"/>
      <c r="G57" s="37" t="s">
        <v>1181</v>
      </c>
      <c r="H57" s="37" t="s">
        <v>1211</v>
      </c>
    </row>
    <row r="58" spans="2:8" x14ac:dyDescent="0.3">
      <c r="B58" s="37" t="str">
        <f>IF(Declaration!$I$4="English",Languages!A256,IF(Declaration!$I$4="French",Languages!B256,IF(Declaration!$I$4="Spanish",Languages!C256,IF(Declaration!$I$4="German",Languages!D256,IF(Declaration!$I$4="Chinese",Languages!E256,IF(Declaration!$I$4="Japanese",Languages!F256,IF(Declaration!$I$4="Portugese",Languages!G256)))))))</f>
        <v>Egypt</v>
      </c>
      <c r="C58" s="69" t="s">
        <v>1000</v>
      </c>
      <c r="D58" s="85"/>
      <c r="G58" s="37" t="s">
        <v>1181</v>
      </c>
      <c r="H58" s="37" t="s">
        <v>1211</v>
      </c>
    </row>
    <row r="59" spans="2:8" x14ac:dyDescent="0.3">
      <c r="B59" s="37" t="str">
        <f>IF(Declaration!$I$4="English",Languages!A257,IF(Declaration!$I$4="French",Languages!B257,IF(Declaration!$I$4="Spanish",Languages!C257,IF(Declaration!$I$4="German",Languages!D257,IF(Declaration!$I$4="Chinese",Languages!E257,IF(Declaration!$I$4="Japanese",Languages!F257,IF(Declaration!$I$4="Portugese",Languages!G257)))))))</f>
        <v>El Salvador</v>
      </c>
      <c r="C59" s="69" t="s">
        <v>1000</v>
      </c>
      <c r="D59" s="85"/>
      <c r="G59" s="37" t="s">
        <v>1181</v>
      </c>
      <c r="H59" s="37" t="s">
        <v>1211</v>
      </c>
    </row>
    <row r="60" spans="2:8" x14ac:dyDescent="0.3">
      <c r="B60" s="37" t="str">
        <f>IF(Declaration!$I$4="English",Languages!A258,IF(Declaration!$I$4="French",Languages!B258,IF(Declaration!$I$4="Spanish",Languages!C258,IF(Declaration!$I$4="German",Languages!D258,IF(Declaration!$I$4="Chinese",Languages!E258,IF(Declaration!$I$4="Japanese",Languages!F258,IF(Declaration!$I$4="Portugese",Languages!G258)))))))</f>
        <v>Equatorial Guinea</v>
      </c>
      <c r="C60" s="69" t="s">
        <v>1000</v>
      </c>
      <c r="D60" s="85"/>
      <c r="G60" s="37" t="s">
        <v>1188</v>
      </c>
      <c r="H60" s="37" t="s">
        <v>1210</v>
      </c>
    </row>
    <row r="61" spans="2:8" x14ac:dyDescent="0.3">
      <c r="B61" s="37" t="str">
        <f>IF(Declaration!$I$4="English",Languages!A259,IF(Declaration!$I$4="French",Languages!B259,IF(Declaration!$I$4="Spanish",Languages!C259,IF(Declaration!$I$4="German",Languages!D259,IF(Declaration!$I$4="Chinese",Languages!E259,IF(Declaration!$I$4="Japanese",Languages!F259,IF(Declaration!$I$4="Portugese",Languages!G259)))))))</f>
        <v>Eritrea</v>
      </c>
      <c r="C61" s="69" t="s">
        <v>1000</v>
      </c>
      <c r="D61" s="85"/>
      <c r="G61" s="37" t="s">
        <v>1195</v>
      </c>
      <c r="H61" s="37" t="s">
        <v>1210</v>
      </c>
    </row>
    <row r="62" spans="2:8" x14ac:dyDescent="0.3">
      <c r="B62" s="37" t="str">
        <f>IF(Declaration!$I$4="English",Languages!A260,IF(Declaration!$I$4="French",Languages!B260,IF(Declaration!$I$4="Spanish",Languages!C260,IF(Declaration!$I$4="German",Languages!D260,IF(Declaration!$I$4="Chinese",Languages!E260,IF(Declaration!$I$4="Japanese",Languages!F260,IF(Declaration!$I$4="Portugese",Languages!G260)))))))</f>
        <v>Estonia</v>
      </c>
      <c r="C62" s="69" t="s">
        <v>993</v>
      </c>
      <c r="D62" s="85"/>
      <c r="G62" s="37" t="s">
        <v>1174</v>
      </c>
      <c r="H62" s="37" t="s">
        <v>1212</v>
      </c>
    </row>
    <row r="63" spans="2:8" x14ac:dyDescent="0.3">
      <c r="B63" s="37" t="str">
        <f>IF(Declaration!$I$4="English",Languages!A261,IF(Declaration!$I$4="French",Languages!B261,IF(Declaration!$I$4="Spanish",Languages!C261,IF(Declaration!$I$4="German",Languages!D261,IF(Declaration!$I$4="Chinese",Languages!E261,IF(Declaration!$I$4="Japanese",Languages!F261,IF(Declaration!$I$4="Portugese",Languages!G261)))))))</f>
        <v>Eswatini</v>
      </c>
      <c r="C63" s="69" t="s">
        <v>1000</v>
      </c>
      <c r="D63" s="85"/>
      <c r="G63" s="37" t="s">
        <v>1181</v>
      </c>
      <c r="H63" s="37" t="s">
        <v>1211</v>
      </c>
    </row>
    <row r="64" spans="2:8" x14ac:dyDescent="0.3">
      <c r="B64" s="37" t="str">
        <f>IF(Declaration!$I$4="English",Languages!A262,IF(Declaration!$I$4="French",Languages!B262,IF(Declaration!$I$4="Spanish",Languages!C262,IF(Declaration!$I$4="German",Languages!D262,IF(Declaration!$I$4="Chinese",Languages!E262,IF(Declaration!$I$4="Japanese",Languages!F262,IF(Declaration!$I$4="Portugese",Languages!G262)))))))</f>
        <v>Ethiopia</v>
      </c>
      <c r="C64" s="69" t="s">
        <v>1000</v>
      </c>
      <c r="D64" s="85"/>
      <c r="G64" s="37" t="s">
        <v>1188</v>
      </c>
      <c r="H64" s="37" t="s">
        <v>1211</v>
      </c>
    </row>
    <row r="65" spans="2:8" x14ac:dyDescent="0.3">
      <c r="B65" s="37" t="str">
        <f>IF(Declaration!$I$4="English",Languages!A263,IF(Declaration!$I$4="French",Languages!B263,IF(Declaration!$I$4="Spanish",Languages!C263,IF(Declaration!$I$4="German",Languages!D263,IF(Declaration!$I$4="Chinese",Languages!E263,IF(Declaration!$I$4="Japanese",Languages!F263,IF(Declaration!$I$4="Portugese",Languages!G263)))))))</f>
        <v>Fiji</v>
      </c>
      <c r="C65" s="69" t="s">
        <v>1000</v>
      </c>
      <c r="D65" s="85"/>
      <c r="G65" s="37" t="s">
        <v>5115</v>
      </c>
      <c r="H65" s="37" t="s">
        <v>1211</v>
      </c>
    </row>
    <row r="66" spans="2:8" x14ac:dyDescent="0.3">
      <c r="B66" s="37" t="str">
        <f>IF(Declaration!$I$4="English",Languages!A264,IF(Declaration!$I$4="French",Languages!B264,IF(Declaration!$I$4="Spanish",Languages!C264,IF(Declaration!$I$4="German",Languages!D264,IF(Declaration!$I$4="Chinese",Languages!E264,IF(Declaration!$I$4="Japanese",Languages!F264,IF(Declaration!$I$4="Portugese",Languages!G264)))))))</f>
        <v>Finland</v>
      </c>
      <c r="C66" s="69" t="s">
        <v>993</v>
      </c>
      <c r="D66" s="85"/>
      <c r="G66" s="37" t="s">
        <v>1174</v>
      </c>
      <c r="H66" s="37" t="s">
        <v>1212</v>
      </c>
    </row>
    <row r="67" spans="2:8" x14ac:dyDescent="0.3">
      <c r="B67" s="37" t="str">
        <f>IF(Declaration!$I$4="English",Languages!A265,IF(Declaration!$I$4="French",Languages!B265,IF(Declaration!$I$4="Spanish",Languages!C265,IF(Declaration!$I$4="German",Languages!D265,IF(Declaration!$I$4="Chinese",Languages!E265,IF(Declaration!$I$4="Japanese",Languages!F265,IF(Declaration!$I$4="Portugese",Languages!G265)))))))</f>
        <v>France</v>
      </c>
      <c r="C67" s="69" t="s">
        <v>993</v>
      </c>
      <c r="D67" s="85"/>
      <c r="G67" s="37" t="s">
        <v>1174</v>
      </c>
      <c r="H67" s="37" t="s">
        <v>1212</v>
      </c>
    </row>
    <row r="68" spans="2:8" x14ac:dyDescent="0.3">
      <c r="B68" s="37" t="str">
        <f>IF(Declaration!$I$4="English",Languages!A266,IF(Declaration!$I$4="French",Languages!B266,IF(Declaration!$I$4="Spanish",Languages!C266,IF(Declaration!$I$4="German",Languages!D266,IF(Declaration!$I$4="Chinese",Languages!E266,IF(Declaration!$I$4="Japanese",Languages!F266,IF(Declaration!$I$4="Portugese",Languages!G266)))))))</f>
        <v>Gabon</v>
      </c>
      <c r="C68" s="69" t="s">
        <v>1000</v>
      </c>
      <c r="D68" s="85"/>
      <c r="G68" s="37" t="s">
        <v>1181</v>
      </c>
      <c r="H68" s="37" t="s">
        <v>1211</v>
      </c>
    </row>
    <row r="69" spans="2:8" x14ac:dyDescent="0.3">
      <c r="B69" s="37" t="str">
        <f>IF(Declaration!$I$4="English",Languages!A267,IF(Declaration!$I$4="French",Languages!B267,IF(Declaration!$I$4="Spanish",Languages!C267,IF(Declaration!$I$4="German",Languages!D267,IF(Declaration!$I$4="Chinese",Languages!E267,IF(Declaration!$I$4="Japanese",Languages!F267,IF(Declaration!$I$4="Portugese",Languages!G267)))))))</f>
        <v>Gambia, The</v>
      </c>
      <c r="C69" s="69" t="s">
        <v>1000</v>
      </c>
      <c r="D69" s="85"/>
      <c r="G69" s="37" t="s">
        <v>1188</v>
      </c>
      <c r="H69" s="37" t="s">
        <v>1211</v>
      </c>
    </row>
    <row r="70" spans="2:8" x14ac:dyDescent="0.3">
      <c r="B70" s="37" t="str">
        <f>IF(Declaration!$I$4="English",Languages!A268,IF(Declaration!$I$4="French",Languages!B268,IF(Declaration!$I$4="Spanish",Languages!C268,IF(Declaration!$I$4="German",Languages!D268,IF(Declaration!$I$4="Chinese",Languages!E268,IF(Declaration!$I$4="Japanese",Languages!F268,IF(Declaration!$I$4="Portugese",Languages!G268)))))))</f>
        <v>Georgia</v>
      </c>
      <c r="C70" s="69" t="s">
        <v>1000</v>
      </c>
      <c r="D70" s="85"/>
      <c r="G70" s="37" t="s">
        <v>1174</v>
      </c>
      <c r="H70" s="37" t="s">
        <v>1211</v>
      </c>
    </row>
    <row r="71" spans="2:8" x14ac:dyDescent="0.3">
      <c r="B71" s="37" t="str">
        <f>IF(Declaration!$I$4="English",Languages!A269,IF(Declaration!$I$4="French",Languages!B269,IF(Declaration!$I$4="Spanish",Languages!C269,IF(Declaration!$I$4="German",Languages!D269,IF(Declaration!$I$4="Chinese",Languages!E269,IF(Declaration!$I$4="Japanese",Languages!F269,IF(Declaration!$I$4="Portugese",Languages!G269)))))))</f>
        <v>Germany</v>
      </c>
      <c r="C71" s="69" t="s">
        <v>993</v>
      </c>
      <c r="D71" s="85"/>
      <c r="G71" s="37" t="s">
        <v>1181</v>
      </c>
      <c r="H71" s="37" t="s">
        <v>1212</v>
      </c>
    </row>
    <row r="72" spans="2:8" x14ac:dyDescent="0.3">
      <c r="B72" s="37" t="str">
        <f>IF(Declaration!$I$4="English",Languages!A270,IF(Declaration!$I$4="French",Languages!B270,IF(Declaration!$I$4="Spanish",Languages!C270,IF(Declaration!$I$4="German",Languages!D270,IF(Declaration!$I$4="Chinese",Languages!E270,IF(Declaration!$I$4="Japanese",Languages!F270,IF(Declaration!$I$4="Portugese",Languages!G270)))))))</f>
        <v>Ghana</v>
      </c>
      <c r="C72" s="69" t="s">
        <v>1000</v>
      </c>
      <c r="D72" s="85"/>
      <c r="G72" s="37" t="s">
        <v>1181</v>
      </c>
      <c r="H72" s="37" t="s">
        <v>1211</v>
      </c>
    </row>
    <row r="73" spans="2:8" x14ac:dyDescent="0.3">
      <c r="B73" s="37" t="str">
        <f>IF(Declaration!$I$4="English",Languages!A271,IF(Declaration!$I$4="French",Languages!B271,IF(Declaration!$I$4="Spanish",Languages!C271,IF(Declaration!$I$4="German",Languages!D271,IF(Declaration!$I$4="Chinese",Languages!E271,IF(Declaration!$I$4="Japanese",Languages!F271,IF(Declaration!$I$4="Portugese",Languages!G271)))))))</f>
        <v>Greece</v>
      </c>
      <c r="C73" s="69" t="s">
        <v>1000</v>
      </c>
      <c r="D73" s="85"/>
      <c r="G73" s="37" t="s">
        <v>1181</v>
      </c>
      <c r="H73" s="37" t="s">
        <v>1211</v>
      </c>
    </row>
    <row r="74" spans="2:8" x14ac:dyDescent="0.3">
      <c r="B74" s="37" t="str">
        <f>IF(Declaration!$I$4="English",Languages!A272,IF(Declaration!$I$4="French",Languages!B272,IF(Declaration!$I$4="Spanish",Languages!C272,IF(Declaration!$I$4="German",Languages!D272,IF(Declaration!$I$4="Chinese",Languages!E272,IF(Declaration!$I$4="Japanese",Languages!F272,IF(Declaration!$I$4="Portugese",Languages!G272)))))))</f>
        <v>Grenada</v>
      </c>
      <c r="C74" s="69" t="s">
        <v>1000</v>
      </c>
      <c r="D74" s="85"/>
      <c r="G74" s="37" t="s">
        <v>1209</v>
      </c>
      <c r="H74" s="37" t="s">
        <v>1212</v>
      </c>
    </row>
    <row r="75" spans="2:8" x14ac:dyDescent="0.3">
      <c r="B75" s="37" t="str">
        <f>IF(Declaration!$I$4="English",Languages!A273,IF(Declaration!$I$4="French",Languages!B273,IF(Declaration!$I$4="Spanish",Languages!C273,IF(Declaration!$I$4="German",Languages!D273,IF(Declaration!$I$4="Chinese",Languages!E273,IF(Declaration!$I$4="Japanese",Languages!F273,IF(Declaration!$I$4="Portugese",Languages!G273)))))))</f>
        <v>Guatemala</v>
      </c>
      <c r="C75" s="69" t="s">
        <v>1000</v>
      </c>
      <c r="D75" s="85"/>
      <c r="G75" s="37" t="s">
        <v>1181</v>
      </c>
      <c r="H75" s="37" t="s">
        <v>1211</v>
      </c>
    </row>
    <row r="76" spans="2:8" x14ac:dyDescent="0.3">
      <c r="B76" s="37" t="str">
        <f>IF(Declaration!$I$4="English",Languages!A274,IF(Declaration!$I$4="French",Languages!B274,IF(Declaration!$I$4="Spanish",Languages!C274,IF(Declaration!$I$4="German",Languages!D274,IF(Declaration!$I$4="Chinese",Languages!E274,IF(Declaration!$I$4="Japanese",Languages!F274,IF(Declaration!$I$4="Portugese",Languages!G274)))))))</f>
        <v>Guinea</v>
      </c>
      <c r="C76" s="69" t="s">
        <v>1000</v>
      </c>
      <c r="D76" s="85"/>
      <c r="G76" s="37" t="s">
        <v>1188</v>
      </c>
      <c r="H76" s="37" t="s">
        <v>1211</v>
      </c>
    </row>
    <row r="77" spans="2:8" x14ac:dyDescent="0.3">
      <c r="B77" s="37" t="str">
        <f>IF(Declaration!$I$4="English",Languages!A275,IF(Declaration!$I$4="French",Languages!B275,IF(Declaration!$I$4="Spanish",Languages!C275,IF(Declaration!$I$4="German",Languages!D275,IF(Declaration!$I$4="Chinese",Languages!E275,IF(Declaration!$I$4="Japanese",Languages!F275,IF(Declaration!$I$4="Portugese",Languages!G275)))))))</f>
        <v>Guinea-Bissau</v>
      </c>
      <c r="C77" s="69" t="s">
        <v>1000</v>
      </c>
      <c r="D77" s="85"/>
      <c r="G77" s="37" t="s">
        <v>1195</v>
      </c>
      <c r="H77" s="37" t="s">
        <v>1210</v>
      </c>
    </row>
    <row r="78" spans="2:8" x14ac:dyDescent="0.3">
      <c r="B78" s="37" t="str">
        <f>IF(Declaration!$I$4="English",Languages!A276,IF(Declaration!$I$4="French",Languages!B276,IF(Declaration!$I$4="Spanish",Languages!C276,IF(Declaration!$I$4="German",Languages!D276,IF(Declaration!$I$4="Chinese",Languages!E276,IF(Declaration!$I$4="Japanese",Languages!F276,IF(Declaration!$I$4="Portugese",Languages!G276)))))))</f>
        <v>Guyana</v>
      </c>
      <c r="C78" s="69" t="s">
        <v>1000</v>
      </c>
      <c r="D78" s="85"/>
      <c r="G78" s="37" t="s">
        <v>1174</v>
      </c>
      <c r="H78" s="37" t="s">
        <v>1211</v>
      </c>
    </row>
    <row r="79" spans="2:8" x14ac:dyDescent="0.3">
      <c r="B79" s="37" t="str">
        <f>IF(Declaration!$I$4="English",Languages!A277,IF(Declaration!$I$4="French",Languages!B277,IF(Declaration!$I$4="Spanish",Languages!C277,IF(Declaration!$I$4="German",Languages!D277,IF(Declaration!$I$4="Chinese",Languages!E277,IF(Declaration!$I$4="Japanese",Languages!F277,IF(Declaration!$I$4="Portugese",Languages!G277)))))))</f>
        <v>Haiti</v>
      </c>
      <c r="C79" s="69" t="s">
        <v>1000</v>
      </c>
      <c r="D79" s="85"/>
      <c r="G79" s="37" t="s">
        <v>1188</v>
      </c>
      <c r="H79" s="37" t="s">
        <v>1211</v>
      </c>
    </row>
    <row r="80" spans="2:8" x14ac:dyDescent="0.3">
      <c r="B80" s="37" t="str">
        <f>IF(Declaration!$I$4="English",Languages!A278,IF(Declaration!$I$4="French",Languages!B278,IF(Declaration!$I$4="Spanish",Languages!C278,IF(Declaration!$I$4="German",Languages!D278,IF(Declaration!$I$4="Chinese",Languages!E278,IF(Declaration!$I$4="Japanese",Languages!F278,IF(Declaration!$I$4="Portugese",Languages!G278)))))))</f>
        <v>Honduras</v>
      </c>
      <c r="C80" s="69" t="s">
        <v>1000</v>
      </c>
      <c r="D80" s="85"/>
      <c r="G80" s="37" t="s">
        <v>1181</v>
      </c>
      <c r="H80" s="37" t="s">
        <v>1211</v>
      </c>
    </row>
    <row r="81" spans="2:8" x14ac:dyDescent="0.3">
      <c r="B81" s="37" t="str">
        <f>IF(Declaration!$I$4="English",Languages!A279,IF(Declaration!$I$4="French",Languages!B279,IF(Declaration!$I$4="Spanish",Languages!C279,IF(Declaration!$I$4="German",Languages!D279,IF(Declaration!$I$4="Chinese",Languages!E279,IF(Declaration!$I$4="Japanese",Languages!F279,IF(Declaration!$I$4="Portugese",Languages!G279)))))))</f>
        <v>Hong Kong</v>
      </c>
      <c r="C81" s="69" t="s">
        <v>993</v>
      </c>
      <c r="D81" s="85"/>
      <c r="G81" s="37" t="s">
        <v>1188</v>
      </c>
      <c r="H81" s="37" t="s">
        <v>1209</v>
      </c>
    </row>
    <row r="82" spans="2:8" x14ac:dyDescent="0.3">
      <c r="B82" s="37" t="str">
        <f>IF(Declaration!$I$4="English",Languages!A280,IF(Declaration!$I$4="French",Languages!B280,IF(Declaration!$I$4="Spanish",Languages!C280,IF(Declaration!$I$4="German",Languages!D280,IF(Declaration!$I$4="Chinese",Languages!E280,IF(Declaration!$I$4="Japanese",Languages!F280,IF(Declaration!$I$4="Portugese",Languages!G280)))))))</f>
        <v>Hungary</v>
      </c>
      <c r="C82" s="69" t="s">
        <v>993</v>
      </c>
      <c r="D82" s="85"/>
      <c r="G82" s="37" t="s">
        <v>1181</v>
      </c>
      <c r="H82" s="37" t="s">
        <v>1212</v>
      </c>
    </row>
    <row r="83" spans="2:8" x14ac:dyDescent="0.3">
      <c r="B83" s="37" t="str">
        <f>IF(Declaration!$I$4="English",Languages!A281,IF(Declaration!$I$4="French",Languages!B281,IF(Declaration!$I$4="Spanish",Languages!C281,IF(Declaration!$I$4="German",Languages!D281,IF(Declaration!$I$4="Chinese",Languages!E281,IF(Declaration!$I$4="Japanese",Languages!F281,IF(Declaration!$I$4="Portugese",Languages!G281)))))))</f>
        <v>Iceland</v>
      </c>
      <c r="C83" s="69" t="s">
        <v>1000</v>
      </c>
      <c r="D83" s="85"/>
      <c r="G83" s="37" t="s">
        <v>1181</v>
      </c>
      <c r="H83" s="37" t="s">
        <v>1212</v>
      </c>
    </row>
    <row r="84" spans="2:8" x14ac:dyDescent="0.3">
      <c r="B84" s="37" t="str">
        <f>IF(Declaration!$I$4="English",Languages!A282,IF(Declaration!$I$4="French",Languages!B282,IF(Declaration!$I$4="Spanish",Languages!C282,IF(Declaration!$I$4="German",Languages!D282,IF(Declaration!$I$4="Chinese",Languages!E282,IF(Declaration!$I$4="Japanese",Languages!F282,IF(Declaration!$I$4="Portugese",Languages!G282)))))))</f>
        <v>India</v>
      </c>
      <c r="C84" s="69" t="s">
        <v>993</v>
      </c>
      <c r="D84" s="85"/>
      <c r="G84" s="37" t="s">
        <v>1181</v>
      </c>
      <c r="H84" s="37" t="s">
        <v>1211</v>
      </c>
    </row>
    <row r="85" spans="2:8" x14ac:dyDescent="0.3">
      <c r="B85" s="37" t="str">
        <f>IF(Declaration!$I$4="English",Languages!A283,IF(Declaration!$I$4="French",Languages!B283,IF(Declaration!$I$4="Spanish",Languages!C283,IF(Declaration!$I$4="German",Languages!D283,IF(Declaration!$I$4="Chinese",Languages!E283,IF(Declaration!$I$4="Japanese",Languages!F283,IF(Declaration!$I$4="Portugese",Languages!G283)))))))</f>
        <v>Indonesia</v>
      </c>
      <c r="C85" s="69" t="s">
        <v>1000</v>
      </c>
      <c r="D85" s="85"/>
      <c r="G85" s="37" t="s">
        <v>1181</v>
      </c>
      <c r="H85" s="37" t="s">
        <v>1211</v>
      </c>
    </row>
    <row r="86" spans="2:8" x14ac:dyDescent="0.3">
      <c r="B86" s="37" t="str">
        <f>IF(Declaration!$I$4="English",Languages!A284,IF(Declaration!$I$4="French",Languages!B284,IF(Declaration!$I$4="Spanish",Languages!C284,IF(Declaration!$I$4="German",Languages!D284,IF(Declaration!$I$4="Chinese",Languages!E284,IF(Declaration!$I$4="Japanese",Languages!F284,IF(Declaration!$I$4="Portugese",Languages!G284)))))))</f>
        <v>Iran (Islamic Republic of)</v>
      </c>
      <c r="C86" s="69" t="s">
        <v>1000</v>
      </c>
      <c r="D86" s="85"/>
      <c r="G86" s="37" t="s">
        <v>1195</v>
      </c>
      <c r="H86" s="37" t="s">
        <v>1211</v>
      </c>
    </row>
    <row r="87" spans="2:8" x14ac:dyDescent="0.3">
      <c r="B87" s="37" t="str">
        <f>IF(Declaration!$I$4="English",Languages!A285,IF(Declaration!$I$4="French",Languages!B285,IF(Declaration!$I$4="Spanish",Languages!C285,IF(Declaration!$I$4="German",Languages!D285,IF(Declaration!$I$4="Chinese",Languages!E285,IF(Declaration!$I$4="Japanese",Languages!F285,IF(Declaration!$I$4="Portugese",Languages!G285)))))))</f>
        <v>Iraq</v>
      </c>
      <c r="C87" s="69" t="s">
        <v>1000</v>
      </c>
      <c r="D87" s="85"/>
      <c r="G87" s="37" t="s">
        <v>1181</v>
      </c>
      <c r="H87" s="37" t="s">
        <v>1211</v>
      </c>
    </row>
    <row r="88" spans="2:8" x14ac:dyDescent="0.3">
      <c r="B88" s="37" t="str">
        <f>IF(Declaration!$I$4="English",Languages!A286,IF(Declaration!$I$4="French",Languages!B286,IF(Declaration!$I$4="Spanish",Languages!C286,IF(Declaration!$I$4="German",Languages!D286,IF(Declaration!$I$4="Chinese",Languages!E286,IF(Declaration!$I$4="Japanese",Languages!F286,IF(Declaration!$I$4="Portugese",Languages!G286)))))))</f>
        <v>Ireland</v>
      </c>
      <c r="C88" s="69" t="s">
        <v>1000</v>
      </c>
      <c r="D88" s="85"/>
      <c r="G88" s="37" t="s">
        <v>1188</v>
      </c>
      <c r="H88" s="37" t="s">
        <v>1212</v>
      </c>
    </row>
    <row r="89" spans="2:8" x14ac:dyDescent="0.3">
      <c r="B89" s="37" t="str">
        <f>IF(Declaration!$I$4="English",Languages!A287,IF(Declaration!$I$4="French",Languages!B287,IF(Declaration!$I$4="Spanish",Languages!C287,IF(Declaration!$I$4="German",Languages!D287,IF(Declaration!$I$4="Chinese",Languages!E287,IF(Declaration!$I$4="Japanese",Languages!F287,IF(Declaration!$I$4="Portugese",Languages!G287)))))))</f>
        <v>Israel</v>
      </c>
      <c r="C89" s="69" t="s">
        <v>993</v>
      </c>
      <c r="D89" s="85"/>
      <c r="G89" s="37" t="s">
        <v>5115</v>
      </c>
      <c r="H89" s="37" t="s">
        <v>1212</v>
      </c>
    </row>
    <row r="90" spans="2:8" x14ac:dyDescent="0.3">
      <c r="B90" s="37" t="str">
        <f>IF(Declaration!$I$4="English",Languages!A288,IF(Declaration!$I$4="French",Languages!B288,IF(Declaration!$I$4="Spanish",Languages!C288,IF(Declaration!$I$4="German",Languages!D288,IF(Declaration!$I$4="Chinese",Languages!E288,IF(Declaration!$I$4="Japanese",Languages!F288,IF(Declaration!$I$4="Portugese",Languages!G288)))))))</f>
        <v>Italy</v>
      </c>
      <c r="C90" s="69" t="s">
        <v>993</v>
      </c>
      <c r="D90" s="85"/>
      <c r="G90" s="37" t="s">
        <v>1181</v>
      </c>
      <c r="H90" s="37" t="s">
        <v>1212</v>
      </c>
    </row>
    <row r="91" spans="2:8" x14ac:dyDescent="0.3">
      <c r="B91" s="37" t="str">
        <f>IF(Declaration!$I$4="English",Languages!A289,IF(Declaration!$I$4="French",Languages!B289,IF(Declaration!$I$4="Spanish",Languages!C289,IF(Declaration!$I$4="German",Languages!D289,IF(Declaration!$I$4="Chinese",Languages!E289,IF(Declaration!$I$4="Japanese",Languages!F289,IF(Declaration!$I$4="Portugese",Languages!G289)))))))</f>
        <v>Jamaica</v>
      </c>
      <c r="C91" s="69" t="s">
        <v>1000</v>
      </c>
      <c r="D91" s="85"/>
      <c r="G91" s="37" t="s">
        <v>1181</v>
      </c>
      <c r="H91" s="37" t="s">
        <v>1211</v>
      </c>
    </row>
    <row r="92" spans="2:8" x14ac:dyDescent="0.3">
      <c r="B92" s="37" t="str">
        <f>IF(Declaration!$I$4="English",Languages!A290,IF(Declaration!$I$4="French",Languages!B290,IF(Declaration!$I$4="Spanish",Languages!C290,IF(Declaration!$I$4="German",Languages!D290,IF(Declaration!$I$4="Chinese",Languages!E290,IF(Declaration!$I$4="Japanese",Languages!F290,IF(Declaration!$I$4="Portugese",Languages!G290)))))))</f>
        <v>Japan</v>
      </c>
      <c r="C92" s="69" t="s">
        <v>993</v>
      </c>
      <c r="D92" s="85"/>
      <c r="G92" s="37" t="s">
        <v>1181</v>
      </c>
      <c r="H92" s="37" t="s">
        <v>1212</v>
      </c>
    </row>
    <row r="93" spans="2:8" x14ac:dyDescent="0.3">
      <c r="B93" s="37" t="str">
        <f>IF(Declaration!$I$4="English",Languages!A291,IF(Declaration!$I$4="French",Languages!B291,IF(Declaration!$I$4="Spanish",Languages!C291,IF(Declaration!$I$4="German",Languages!D291,IF(Declaration!$I$4="Chinese",Languages!E291,IF(Declaration!$I$4="Japanese",Languages!F291,IF(Declaration!$I$4="Portugese",Languages!G291)))))))</f>
        <v>Jordan</v>
      </c>
      <c r="C93" s="69" t="s">
        <v>1000</v>
      </c>
      <c r="D93" s="85"/>
      <c r="G93" s="37" t="s">
        <v>5115</v>
      </c>
      <c r="H93" s="37" t="s">
        <v>1211</v>
      </c>
    </row>
    <row r="94" spans="2:8" x14ac:dyDescent="0.3">
      <c r="B94" s="37" t="str">
        <f>IF(Declaration!$I$4="English",Languages!A292,IF(Declaration!$I$4="French",Languages!B292,IF(Declaration!$I$4="Spanish",Languages!C292,IF(Declaration!$I$4="German",Languages!D292,IF(Declaration!$I$4="Chinese",Languages!E292,IF(Declaration!$I$4="Japanese",Languages!F292,IF(Declaration!$I$4="Portugese",Languages!G292)))))))</f>
        <v>Kazakhstan</v>
      </c>
      <c r="C94" s="69" t="s">
        <v>1000</v>
      </c>
      <c r="D94" s="85"/>
      <c r="G94" s="37" t="s">
        <v>5115</v>
      </c>
      <c r="H94" s="37" t="s">
        <v>1211</v>
      </c>
    </row>
    <row r="95" spans="2:8" x14ac:dyDescent="0.3">
      <c r="B95" s="37" t="str">
        <f>IF(Declaration!$I$4="English",Languages!A293,IF(Declaration!$I$4="French",Languages!B293,IF(Declaration!$I$4="Spanish",Languages!C293,IF(Declaration!$I$4="German",Languages!D293,IF(Declaration!$I$4="Chinese",Languages!E293,IF(Declaration!$I$4="Japanese",Languages!F293,IF(Declaration!$I$4="Portugese",Languages!G293)))))))</f>
        <v>Kenya</v>
      </c>
      <c r="C95" s="69" t="s">
        <v>1000</v>
      </c>
      <c r="D95" s="85"/>
      <c r="G95" s="37" t="s">
        <v>1181</v>
      </c>
      <c r="H95" s="37" t="s">
        <v>1211</v>
      </c>
    </row>
    <row r="96" spans="2:8" x14ac:dyDescent="0.3">
      <c r="B96" s="37" t="str">
        <f>IF(Declaration!$I$4="English",Languages!A294,IF(Declaration!$I$4="French",Languages!B294,IF(Declaration!$I$4="Spanish",Languages!C294,IF(Declaration!$I$4="German",Languages!D294,IF(Declaration!$I$4="Chinese",Languages!E294,IF(Declaration!$I$4="Japanese",Languages!F294,IF(Declaration!$I$4="Portugese",Languages!G294)))))))</f>
        <v>Kiribati</v>
      </c>
      <c r="C96" s="69" t="s">
        <v>1000</v>
      </c>
      <c r="D96" s="85"/>
      <c r="G96" s="37" t="s">
        <v>1209</v>
      </c>
      <c r="H96" s="37" t="s">
        <v>1211</v>
      </c>
    </row>
    <row r="97" spans="2:8" x14ac:dyDescent="0.3">
      <c r="B97" s="37" t="str">
        <f>IF(Declaration!$I$4="English",Languages!A295,IF(Declaration!$I$4="French",Languages!B295,IF(Declaration!$I$4="Spanish",Languages!C295,IF(Declaration!$I$4="German",Languages!D295,IF(Declaration!$I$4="Chinese",Languages!E295,IF(Declaration!$I$4="Japanese",Languages!F295,IF(Declaration!$I$4="Portugese",Languages!G295)))))))</f>
        <v>Korea, North</v>
      </c>
      <c r="C97" s="69" t="s">
        <v>1000</v>
      </c>
      <c r="D97" s="85"/>
      <c r="G97" s="37" t="s">
        <v>1195</v>
      </c>
      <c r="H97" s="37" t="s">
        <v>1211</v>
      </c>
    </row>
    <row r="98" spans="2:8" x14ac:dyDescent="0.3">
      <c r="B98" s="37" t="str">
        <f>IF(Declaration!$I$4="English",Languages!A296,IF(Declaration!$I$4="French",Languages!B296,IF(Declaration!$I$4="Spanish",Languages!C296,IF(Declaration!$I$4="German",Languages!D296,IF(Declaration!$I$4="Chinese",Languages!E296,IF(Declaration!$I$4="Japanese",Languages!F296,IF(Declaration!$I$4="Portugese",Languages!G296)))))))</f>
        <v>Korea, South</v>
      </c>
      <c r="C98" s="69" t="s">
        <v>993</v>
      </c>
      <c r="D98" s="85"/>
      <c r="G98" s="37" t="s">
        <v>1174</v>
      </c>
      <c r="H98" s="37" t="s">
        <v>1212</v>
      </c>
    </row>
    <row r="99" spans="2:8" x14ac:dyDescent="0.3">
      <c r="B99" s="37" t="str">
        <f>IF(Declaration!$I$4="English",Languages!A297,IF(Declaration!$I$4="French",Languages!B297,IF(Declaration!$I$4="Spanish",Languages!C297,IF(Declaration!$I$4="German",Languages!D297,IF(Declaration!$I$4="Chinese",Languages!E297,IF(Declaration!$I$4="Japanese",Languages!F297,IF(Declaration!$I$4="Portugese",Languages!G297)))))))</f>
        <v>Kosovo</v>
      </c>
      <c r="C99" s="69" t="s">
        <v>993</v>
      </c>
      <c r="D99" s="85"/>
      <c r="G99" s="37" t="s">
        <v>1181</v>
      </c>
      <c r="H99" s="37" t="s">
        <v>1211</v>
      </c>
    </row>
    <row r="100" spans="2:8" x14ac:dyDescent="0.3">
      <c r="B100" s="37" t="str">
        <f>IF(Declaration!$I$4="English",Languages!A298,IF(Declaration!$I$4="French",Languages!B298,IF(Declaration!$I$4="Spanish",Languages!C298,IF(Declaration!$I$4="German",Languages!D298,IF(Declaration!$I$4="Chinese",Languages!E298,IF(Declaration!$I$4="Japanese",Languages!F298,IF(Declaration!$I$4="Portugese",Languages!G298)))))))</f>
        <v>Kuwait</v>
      </c>
      <c r="C100" s="69" t="s">
        <v>1000</v>
      </c>
      <c r="D100" s="85"/>
      <c r="G100" s="37" t="s">
        <v>1181</v>
      </c>
      <c r="H100" s="37" t="s">
        <v>1211</v>
      </c>
    </row>
    <row r="101" spans="2:8" x14ac:dyDescent="0.3">
      <c r="B101" s="37" t="str">
        <f>IF(Declaration!$I$4="English",Languages!A299,IF(Declaration!$I$4="French",Languages!B299,IF(Declaration!$I$4="Spanish",Languages!C299,IF(Declaration!$I$4="German",Languages!D299,IF(Declaration!$I$4="Chinese",Languages!E299,IF(Declaration!$I$4="Japanese",Languages!F299,IF(Declaration!$I$4="Portugese",Languages!G299)))))))</f>
        <v>Kyrgyzstan</v>
      </c>
      <c r="C101" s="69" t="s">
        <v>1000</v>
      </c>
      <c r="D101" s="85"/>
      <c r="G101" s="37" t="s">
        <v>5115</v>
      </c>
      <c r="H101" s="37" t="s">
        <v>1211</v>
      </c>
    </row>
    <row r="102" spans="2:8" x14ac:dyDescent="0.3">
      <c r="B102" s="37" t="str">
        <f>IF(Declaration!$I$4="English",Languages!A300,IF(Declaration!$I$4="French",Languages!B300,IF(Declaration!$I$4="Spanish",Languages!C300,IF(Declaration!$I$4="German",Languages!D300,IF(Declaration!$I$4="Chinese",Languages!E300,IF(Declaration!$I$4="Japanese",Languages!F300,IF(Declaration!$I$4="Portugese",Languages!G300)))))))</f>
        <v>Lao People's Democratic Republic</v>
      </c>
      <c r="C102" s="69" t="s">
        <v>1000</v>
      </c>
      <c r="D102" s="85"/>
      <c r="G102" s="37" t="s">
        <v>1181</v>
      </c>
      <c r="H102" s="37" t="s">
        <v>1211</v>
      </c>
    </row>
    <row r="103" spans="2:8" x14ac:dyDescent="0.3">
      <c r="B103" s="37" t="str">
        <f>IF(Declaration!$I$4="English",Languages!A301,IF(Declaration!$I$4="French",Languages!B301,IF(Declaration!$I$4="Spanish",Languages!C301,IF(Declaration!$I$4="German",Languages!D301,IF(Declaration!$I$4="Chinese",Languages!E301,IF(Declaration!$I$4="Japanese",Languages!F301,IF(Declaration!$I$4="Portugese",Languages!G301)))))))</f>
        <v>Latvia</v>
      </c>
      <c r="C103" s="69" t="s">
        <v>1000</v>
      </c>
      <c r="D103" s="85"/>
      <c r="G103" s="37" t="s">
        <v>1181</v>
      </c>
      <c r="H103" s="37" t="s">
        <v>1212</v>
      </c>
    </row>
    <row r="104" spans="2:8" x14ac:dyDescent="0.3">
      <c r="B104" s="37" t="str">
        <f>IF(Declaration!$I$4="English",Languages!A302,IF(Declaration!$I$4="French",Languages!B302,IF(Declaration!$I$4="Spanish",Languages!C302,IF(Declaration!$I$4="German",Languages!D302,IF(Declaration!$I$4="Chinese",Languages!E302,IF(Declaration!$I$4="Japanese",Languages!F302,IF(Declaration!$I$4="Portugese",Languages!G302)))))))</f>
        <v>Lebanon</v>
      </c>
      <c r="C104" s="69" t="s">
        <v>1000</v>
      </c>
      <c r="D104" s="85"/>
      <c r="G104" s="37" t="s">
        <v>1181</v>
      </c>
      <c r="H104" s="37" t="s">
        <v>1211</v>
      </c>
    </row>
    <row r="105" spans="2:8" x14ac:dyDescent="0.3">
      <c r="B105" s="37" t="str">
        <f>IF(Declaration!$I$4="English",Languages!A303,IF(Declaration!$I$4="French",Languages!B303,IF(Declaration!$I$4="Spanish",Languages!C303,IF(Declaration!$I$4="German",Languages!D303,IF(Declaration!$I$4="Chinese",Languages!E303,IF(Declaration!$I$4="Japanese",Languages!F303,IF(Declaration!$I$4="Portugese",Languages!G303)))))))</f>
        <v>Lesotho</v>
      </c>
      <c r="C105" s="69" t="s">
        <v>1000</v>
      </c>
      <c r="D105" s="85"/>
      <c r="G105" s="37" t="s">
        <v>1188</v>
      </c>
      <c r="H105" s="37" t="s">
        <v>1211</v>
      </c>
    </row>
    <row r="106" spans="2:8" x14ac:dyDescent="0.3">
      <c r="B106" s="37" t="str">
        <f>IF(Declaration!$I$4="English",Languages!A304,IF(Declaration!$I$4="French",Languages!B304,IF(Declaration!$I$4="Spanish",Languages!C304,IF(Declaration!$I$4="German",Languages!D304,IF(Declaration!$I$4="Chinese",Languages!E304,IF(Declaration!$I$4="Japanese",Languages!F304,IF(Declaration!$I$4="Portugese",Languages!G304)))))))</f>
        <v>Liberia</v>
      </c>
      <c r="C106" s="69" t="s">
        <v>1000</v>
      </c>
      <c r="D106" s="85"/>
      <c r="G106" s="37" t="s">
        <v>1188</v>
      </c>
      <c r="H106" s="37" t="s">
        <v>1211</v>
      </c>
    </row>
    <row r="107" spans="2:8" x14ac:dyDescent="0.3">
      <c r="B107" s="37" t="str">
        <f>IF(Declaration!$I$4="English",Languages!A305,IF(Declaration!$I$4="French",Languages!B305,IF(Declaration!$I$4="Spanish",Languages!C305,IF(Declaration!$I$4="German",Languages!D305,IF(Declaration!$I$4="Chinese",Languages!E305,IF(Declaration!$I$4="Japanese",Languages!F305,IF(Declaration!$I$4="Portugese",Languages!G305)))))))</f>
        <v>Libya</v>
      </c>
      <c r="C107" s="69" t="s">
        <v>1000</v>
      </c>
      <c r="D107" s="85"/>
      <c r="G107" s="37" t="s">
        <v>1202</v>
      </c>
      <c r="H107" s="37" t="s">
        <v>1210</v>
      </c>
    </row>
    <row r="108" spans="2:8" x14ac:dyDescent="0.3">
      <c r="B108" s="37" t="str">
        <f>IF(Declaration!$I$4="English",Languages!A306,IF(Declaration!$I$4="French",Languages!B306,IF(Declaration!$I$4="Spanish",Languages!C306,IF(Declaration!$I$4="German",Languages!D306,IF(Declaration!$I$4="Chinese",Languages!E306,IF(Declaration!$I$4="Japanese",Languages!F306,IF(Declaration!$I$4="Portugese",Languages!G306)))))))</f>
        <v>Liechtenstein</v>
      </c>
      <c r="C108" s="69" t="s">
        <v>1000</v>
      </c>
      <c r="D108" s="85"/>
      <c r="G108" s="37" t="s">
        <v>1209</v>
      </c>
      <c r="H108" s="37" t="s">
        <v>1212</v>
      </c>
    </row>
    <row r="109" spans="2:8" x14ac:dyDescent="0.3">
      <c r="B109" s="37" t="str">
        <f>IF(Declaration!$I$4="English",Languages!A307,IF(Declaration!$I$4="French",Languages!B307,IF(Declaration!$I$4="Spanish",Languages!C307,IF(Declaration!$I$4="German",Languages!D307,IF(Declaration!$I$4="Chinese",Languages!E307,IF(Declaration!$I$4="Japanese",Languages!F307,IF(Declaration!$I$4="Portugese",Languages!G307)))))))</f>
        <v>Lithuania</v>
      </c>
      <c r="C109" s="69" t="s">
        <v>993</v>
      </c>
      <c r="D109" s="85"/>
      <c r="G109" s="37" t="s">
        <v>1174</v>
      </c>
      <c r="H109" s="37" t="s">
        <v>1212</v>
      </c>
    </row>
    <row r="110" spans="2:8" x14ac:dyDescent="0.3">
      <c r="B110" s="37" t="str">
        <f>IF(Declaration!$I$4="English",Languages!A308,IF(Declaration!$I$4="French",Languages!B308,IF(Declaration!$I$4="Spanish",Languages!C308,IF(Declaration!$I$4="German",Languages!D308,IF(Declaration!$I$4="Chinese",Languages!E308,IF(Declaration!$I$4="Japanese",Languages!F308,IF(Declaration!$I$4="Portugese",Languages!G308)))))))</f>
        <v>Luxembourg</v>
      </c>
      <c r="C110" s="69" t="s">
        <v>1000</v>
      </c>
      <c r="D110" s="85"/>
      <c r="G110" s="37" t="s">
        <v>1174</v>
      </c>
      <c r="H110" s="37" t="s">
        <v>1212</v>
      </c>
    </row>
    <row r="111" spans="2:8" x14ac:dyDescent="0.3">
      <c r="B111" s="37" t="str">
        <f>IF(Declaration!$I$4="English",Languages!A309,IF(Declaration!$I$4="French",Languages!B309,IF(Declaration!$I$4="Spanish",Languages!C309,IF(Declaration!$I$4="German",Languages!D309,IF(Declaration!$I$4="Chinese",Languages!E309,IF(Declaration!$I$4="Japanese",Languages!F309,IF(Declaration!$I$4="Portugese",Languages!G309)))))))</f>
        <v>Macau</v>
      </c>
      <c r="C111" s="69" t="s">
        <v>1000</v>
      </c>
      <c r="D111" s="85"/>
      <c r="G111" s="37" t="s">
        <v>1188</v>
      </c>
      <c r="H111" s="37" t="s">
        <v>1209</v>
      </c>
    </row>
    <row r="112" spans="2:8" x14ac:dyDescent="0.3">
      <c r="B112" s="37" t="str">
        <f>IF(Declaration!$I$4="English",Languages!A310,IF(Declaration!$I$4="French",Languages!B310,IF(Declaration!$I$4="Spanish",Languages!C310,IF(Declaration!$I$4="German",Languages!D310,IF(Declaration!$I$4="Chinese",Languages!E310,IF(Declaration!$I$4="Japanese",Languages!F310,IF(Declaration!$I$4="Portugese",Languages!G310)))))))</f>
        <v>Madagascar</v>
      </c>
      <c r="C112" s="69" t="s">
        <v>1000</v>
      </c>
      <c r="D112" s="85"/>
      <c r="G112" s="37" t="s">
        <v>1181</v>
      </c>
      <c r="H112" s="37" t="s">
        <v>1211</v>
      </c>
    </row>
    <row r="113" spans="2:8" x14ac:dyDescent="0.3">
      <c r="B113" s="37" t="str">
        <f>IF(Declaration!$I$4="English",Languages!A311,IF(Declaration!$I$4="French",Languages!B311,IF(Declaration!$I$4="Spanish",Languages!C311,IF(Declaration!$I$4="German",Languages!D311,IF(Declaration!$I$4="Chinese",Languages!E311,IF(Declaration!$I$4="Japanese",Languages!F311,IF(Declaration!$I$4="Portugese",Languages!G311)))))))</f>
        <v>Malawi</v>
      </c>
      <c r="C113" s="69" t="s">
        <v>1000</v>
      </c>
      <c r="D113" s="85"/>
      <c r="G113" s="37" t="s">
        <v>1181</v>
      </c>
      <c r="H113" s="37" t="s">
        <v>1211</v>
      </c>
    </row>
    <row r="114" spans="2:8" x14ac:dyDescent="0.3">
      <c r="B114" s="37" t="str">
        <f>IF(Declaration!$I$4="English",Languages!A312,IF(Declaration!$I$4="French",Languages!B312,IF(Declaration!$I$4="Spanish",Languages!C312,IF(Declaration!$I$4="German",Languages!D312,IF(Declaration!$I$4="Chinese",Languages!E312,IF(Declaration!$I$4="Japanese",Languages!F312,IF(Declaration!$I$4="Portugese",Languages!G312)))))))</f>
        <v>Malaysia</v>
      </c>
      <c r="C114" s="69" t="s">
        <v>993</v>
      </c>
      <c r="D114" s="85"/>
      <c r="G114" s="37" t="s">
        <v>1195</v>
      </c>
      <c r="H114" s="37" t="s">
        <v>1211</v>
      </c>
    </row>
    <row r="115" spans="2:8" x14ac:dyDescent="0.3">
      <c r="B115" s="37" t="str">
        <f>IF(Declaration!$I$4="English",Languages!A313,IF(Declaration!$I$4="French",Languages!B313,IF(Declaration!$I$4="Spanish",Languages!C313,IF(Declaration!$I$4="German",Languages!D313,IF(Declaration!$I$4="Chinese",Languages!E313,IF(Declaration!$I$4="Japanese",Languages!F313,IF(Declaration!$I$4="Portugese",Languages!G313)))))))</f>
        <v>Maldives</v>
      </c>
      <c r="C115" s="69" t="s">
        <v>1000</v>
      </c>
      <c r="D115" s="85"/>
      <c r="G115" s="37" t="s">
        <v>5115</v>
      </c>
      <c r="H115" s="37" t="s">
        <v>1211</v>
      </c>
    </row>
    <row r="116" spans="2:8" x14ac:dyDescent="0.3">
      <c r="B116" s="37" t="str">
        <f>IF(Declaration!$I$4="English",Languages!A314,IF(Declaration!$I$4="French",Languages!B314,IF(Declaration!$I$4="Spanish",Languages!C314,IF(Declaration!$I$4="German",Languages!D314,IF(Declaration!$I$4="Chinese",Languages!E314,IF(Declaration!$I$4="Japanese",Languages!F314,IF(Declaration!$I$4="Portugese",Languages!G314)))))))</f>
        <v>Mali</v>
      </c>
      <c r="C116" s="69" t="s">
        <v>1000</v>
      </c>
      <c r="D116" s="85"/>
      <c r="G116" s="37" t="s">
        <v>1188</v>
      </c>
      <c r="H116" s="37" t="s">
        <v>1211</v>
      </c>
    </row>
    <row r="117" spans="2:8" x14ac:dyDescent="0.3">
      <c r="B117" s="37" t="str">
        <f>IF(Declaration!$I$4="English",Languages!A315,IF(Declaration!$I$4="French",Languages!B315,IF(Declaration!$I$4="Spanish",Languages!C315,IF(Declaration!$I$4="German",Languages!D315,IF(Declaration!$I$4="Chinese",Languages!E315,IF(Declaration!$I$4="Japanese",Languages!F315,IF(Declaration!$I$4="Portugese",Languages!G315)))))))</f>
        <v>Malta</v>
      </c>
      <c r="C117" s="69" t="s">
        <v>1000</v>
      </c>
      <c r="D117" s="85"/>
      <c r="G117" s="37" t="s">
        <v>1181</v>
      </c>
      <c r="H117" s="37" t="s">
        <v>1212</v>
      </c>
    </row>
    <row r="118" spans="2:8" x14ac:dyDescent="0.3">
      <c r="B118" s="37" t="str">
        <f>IF(Declaration!$I$4="English",Languages!A316,IF(Declaration!$I$4="French",Languages!B316,IF(Declaration!$I$4="Spanish",Languages!C316,IF(Declaration!$I$4="German",Languages!D316,IF(Declaration!$I$4="Chinese",Languages!E316,IF(Declaration!$I$4="Japanese",Languages!F316,IF(Declaration!$I$4="Portugese",Languages!G316)))))))</f>
        <v>Marshall Islands</v>
      </c>
      <c r="C118" s="69" t="s">
        <v>1000</v>
      </c>
      <c r="D118" s="85"/>
      <c r="G118" s="37" t="s">
        <v>1188</v>
      </c>
      <c r="H118" s="37" t="s">
        <v>1211</v>
      </c>
    </row>
    <row r="119" spans="2:8" x14ac:dyDescent="0.3">
      <c r="B119" s="37" t="str">
        <f>IF(Declaration!$I$4="English",Languages!A317,IF(Declaration!$I$4="French",Languages!B317,IF(Declaration!$I$4="Spanish",Languages!C317,IF(Declaration!$I$4="German",Languages!D317,IF(Declaration!$I$4="Chinese",Languages!E317,IF(Declaration!$I$4="Japanese",Languages!F317,IF(Declaration!$I$4="Portugese",Languages!G317)))))))</f>
        <v>Mauritania</v>
      </c>
      <c r="C119" s="69" t="s">
        <v>1000</v>
      </c>
      <c r="D119" s="85"/>
      <c r="G119" s="37" t="s">
        <v>1188</v>
      </c>
      <c r="H119" s="37" t="s">
        <v>1211</v>
      </c>
    </row>
    <row r="120" spans="2:8" x14ac:dyDescent="0.3">
      <c r="B120" s="37" t="str">
        <f>IF(Declaration!$I$4="English",Languages!A318,IF(Declaration!$I$4="French",Languages!B318,IF(Declaration!$I$4="Spanish",Languages!C318,IF(Declaration!$I$4="German",Languages!D318,IF(Declaration!$I$4="Chinese",Languages!E318,IF(Declaration!$I$4="Japanese",Languages!F318,IF(Declaration!$I$4="Portugese",Languages!G318)))))))</f>
        <v>Mauritius</v>
      </c>
      <c r="C120" s="69" t="s">
        <v>1000</v>
      </c>
      <c r="D120" s="85"/>
      <c r="G120" s="37" t="s">
        <v>1181</v>
      </c>
      <c r="H120" s="37" t="s">
        <v>1212</v>
      </c>
    </row>
    <row r="121" spans="2:8" x14ac:dyDescent="0.3">
      <c r="B121" s="37" t="str">
        <f>IF(Declaration!$I$4="English",Languages!A319,IF(Declaration!$I$4="French",Languages!B319,IF(Declaration!$I$4="Spanish",Languages!C319,IF(Declaration!$I$4="German",Languages!D319,IF(Declaration!$I$4="Chinese",Languages!E319,IF(Declaration!$I$4="Japanese",Languages!F319,IF(Declaration!$I$4="Portugese",Languages!G319)))))))</f>
        <v>Mexico</v>
      </c>
      <c r="C121" s="69" t="s">
        <v>993</v>
      </c>
      <c r="D121" s="85"/>
      <c r="G121" s="37" t="s">
        <v>1181</v>
      </c>
      <c r="H121" s="37" t="s">
        <v>1211</v>
      </c>
    </row>
    <row r="122" spans="2:8" x14ac:dyDescent="0.3">
      <c r="B122" s="37" t="str">
        <f>IF(Declaration!$I$4="English",Languages!A320,IF(Declaration!$I$4="French",Languages!B320,IF(Declaration!$I$4="Spanish",Languages!C320,IF(Declaration!$I$4="German",Languages!D320,IF(Declaration!$I$4="Chinese",Languages!E320,IF(Declaration!$I$4="Japanese",Languages!F320,IF(Declaration!$I$4="Portugese",Languages!G320)))))))</f>
        <v>Micronesia (Federated States of)</v>
      </c>
      <c r="C122" s="69" t="s">
        <v>1000</v>
      </c>
      <c r="D122" s="85"/>
      <c r="G122" s="37" t="s">
        <v>1181</v>
      </c>
      <c r="H122" s="37" t="s">
        <v>1211</v>
      </c>
    </row>
    <row r="123" spans="2:8" x14ac:dyDescent="0.3">
      <c r="B123" s="37" t="str">
        <f>IF(Declaration!$I$4="English",Languages!A321,IF(Declaration!$I$4="French",Languages!B321,IF(Declaration!$I$4="Spanish",Languages!C321,IF(Declaration!$I$4="German",Languages!D321,IF(Declaration!$I$4="Chinese",Languages!E321,IF(Declaration!$I$4="Japanese",Languages!F321,IF(Declaration!$I$4="Portugese",Languages!G321)))))))</f>
        <v>Moldova (Republic of)</v>
      </c>
      <c r="C123" s="69" t="s">
        <v>1000</v>
      </c>
      <c r="D123" s="85"/>
      <c r="G123" s="37" t="s">
        <v>1181</v>
      </c>
      <c r="H123" s="37" t="s">
        <v>1211</v>
      </c>
    </row>
    <row r="124" spans="2:8" x14ac:dyDescent="0.3">
      <c r="B124" s="37" t="str">
        <f>IF(Declaration!$I$4="English",Languages!A322,IF(Declaration!$I$4="French",Languages!B322,IF(Declaration!$I$4="Spanish",Languages!C322,IF(Declaration!$I$4="German",Languages!D322,IF(Declaration!$I$4="Chinese",Languages!E322,IF(Declaration!$I$4="Japanese",Languages!F322,IF(Declaration!$I$4="Portugese",Languages!G322)))))))</f>
        <v>Monaco</v>
      </c>
      <c r="C124" s="69" t="s">
        <v>1000</v>
      </c>
      <c r="D124" s="85"/>
      <c r="G124" s="37" t="s">
        <v>1209</v>
      </c>
      <c r="H124" s="37" t="s">
        <v>1212</v>
      </c>
    </row>
    <row r="125" spans="2:8" x14ac:dyDescent="0.3">
      <c r="B125" s="37" t="str">
        <f>IF(Declaration!$I$4="English",Languages!A323,IF(Declaration!$I$4="French",Languages!B323,IF(Declaration!$I$4="Spanish",Languages!C323,IF(Declaration!$I$4="German",Languages!D323,IF(Declaration!$I$4="Chinese",Languages!E323,IF(Declaration!$I$4="Japanese",Languages!F323,IF(Declaration!$I$4="Portugese",Languages!G323)))))))</f>
        <v>Mongolia</v>
      </c>
      <c r="C125" s="69" t="s">
        <v>1000</v>
      </c>
      <c r="D125" s="85"/>
      <c r="G125" s="37" t="s">
        <v>1181</v>
      </c>
      <c r="H125" s="37" t="s">
        <v>1211</v>
      </c>
    </row>
    <row r="126" spans="2:8" x14ac:dyDescent="0.3">
      <c r="B126" s="37" t="str">
        <f>IF(Declaration!$I$4="English",Languages!A324,IF(Declaration!$I$4="French",Languages!B324,IF(Declaration!$I$4="Spanish",Languages!C324,IF(Declaration!$I$4="German",Languages!D324,IF(Declaration!$I$4="Chinese",Languages!E324,IF(Declaration!$I$4="Japanese",Languages!F324,IF(Declaration!$I$4="Portugese",Languages!G324)))))))</f>
        <v>Montenegro</v>
      </c>
      <c r="C126" s="69" t="s">
        <v>1000</v>
      </c>
      <c r="D126" s="85"/>
      <c r="G126" s="37" t="s">
        <v>1181</v>
      </c>
      <c r="H126" s="37" t="s">
        <v>1212</v>
      </c>
    </row>
    <row r="127" spans="2:8" x14ac:dyDescent="0.3">
      <c r="B127" s="37" t="str">
        <f>IF(Declaration!$I$4="English",Languages!A325,IF(Declaration!$I$4="French",Languages!B325,IF(Declaration!$I$4="Spanish",Languages!C325,IF(Declaration!$I$4="German",Languages!D325,IF(Declaration!$I$4="Chinese",Languages!E325,IF(Declaration!$I$4="Japanese",Languages!F325,IF(Declaration!$I$4="Portugese",Languages!G325)))))))</f>
        <v>Morocco</v>
      </c>
      <c r="C127" s="69" t="s">
        <v>1000</v>
      </c>
      <c r="D127" s="85"/>
      <c r="G127" s="37" t="s">
        <v>1181</v>
      </c>
      <c r="H127" s="37" t="s">
        <v>1211</v>
      </c>
    </row>
    <row r="128" spans="2:8" x14ac:dyDescent="0.3">
      <c r="B128" s="37" t="str">
        <f>IF(Declaration!$I$4="English",Languages!A326,IF(Declaration!$I$4="French",Languages!B326,IF(Declaration!$I$4="Spanish",Languages!C326,IF(Declaration!$I$4="German",Languages!D326,IF(Declaration!$I$4="Chinese",Languages!E326,IF(Declaration!$I$4="Japanese",Languages!F326,IF(Declaration!$I$4="Portugese",Languages!G326)))))))</f>
        <v>Mozambique</v>
      </c>
      <c r="C128" s="69" t="s">
        <v>1000</v>
      </c>
      <c r="D128" s="85"/>
      <c r="G128" s="37" t="s">
        <v>1181</v>
      </c>
      <c r="H128" s="37" t="s">
        <v>1211</v>
      </c>
    </row>
    <row r="129" spans="2:8" x14ac:dyDescent="0.3">
      <c r="B129" s="37" t="str">
        <f>IF(Declaration!$I$4="English",Languages!A327,IF(Declaration!$I$4="French",Languages!B327,IF(Declaration!$I$4="Spanish",Languages!C327,IF(Declaration!$I$4="German",Languages!D327,IF(Declaration!$I$4="Chinese",Languages!E327,IF(Declaration!$I$4="Japanese",Languages!F327,IF(Declaration!$I$4="Portugese",Languages!G327)))))))</f>
        <v>Myanmar</v>
      </c>
      <c r="C129" s="69" t="s">
        <v>1000</v>
      </c>
      <c r="D129" s="85"/>
      <c r="G129" s="37" t="s">
        <v>1195</v>
      </c>
      <c r="H129" s="37" t="s">
        <v>1211</v>
      </c>
    </row>
    <row r="130" spans="2:8" x14ac:dyDescent="0.3">
      <c r="B130" s="37" t="str">
        <f>IF(Declaration!$I$4="English",Languages!A328,IF(Declaration!$I$4="French",Languages!B328,IF(Declaration!$I$4="Spanish",Languages!C328,IF(Declaration!$I$4="German",Languages!D328,IF(Declaration!$I$4="Chinese",Languages!E328,IF(Declaration!$I$4="Japanese",Languages!F328,IF(Declaration!$I$4="Portugese",Languages!G328)))))))</f>
        <v>Namibia</v>
      </c>
      <c r="C130" s="69" t="s">
        <v>1000</v>
      </c>
      <c r="D130" s="85"/>
      <c r="G130" s="37" t="s">
        <v>1174</v>
      </c>
      <c r="H130" s="37" t="s">
        <v>1211</v>
      </c>
    </row>
    <row r="131" spans="2:8" x14ac:dyDescent="0.3">
      <c r="B131" s="37" t="str">
        <f>IF(Declaration!$I$4="English",Languages!A329,IF(Declaration!$I$4="French",Languages!B329,IF(Declaration!$I$4="Spanish",Languages!C329,IF(Declaration!$I$4="German",Languages!D329,IF(Declaration!$I$4="Chinese",Languages!E329,IF(Declaration!$I$4="Japanese",Languages!F329,IF(Declaration!$I$4="Portugese",Languages!G329)))))))</f>
        <v>Nauru</v>
      </c>
      <c r="C131" s="69" t="s">
        <v>1000</v>
      </c>
      <c r="D131" s="85"/>
      <c r="G131" s="37" t="s">
        <v>1209</v>
      </c>
      <c r="H131" s="37" t="s">
        <v>1211</v>
      </c>
    </row>
    <row r="132" spans="2:8" x14ac:dyDescent="0.3">
      <c r="B132" s="37" t="str">
        <f>IF(Declaration!$I$4="English",Languages!A330,IF(Declaration!$I$4="French",Languages!B330,IF(Declaration!$I$4="Spanish",Languages!C330,IF(Declaration!$I$4="German",Languages!D330,IF(Declaration!$I$4="Chinese",Languages!E330,IF(Declaration!$I$4="Japanese",Languages!F330,IF(Declaration!$I$4="Portugese",Languages!G330)))))))</f>
        <v>Nepal</v>
      </c>
      <c r="C132" s="69" t="s">
        <v>993</v>
      </c>
      <c r="D132" s="85"/>
      <c r="G132" s="37" t="s">
        <v>1181</v>
      </c>
      <c r="H132" s="37" t="s">
        <v>1211</v>
      </c>
    </row>
    <row r="133" spans="2:8" x14ac:dyDescent="0.3">
      <c r="B133" s="37" t="str">
        <f>IF(Declaration!$I$4="English",Languages!A331,IF(Declaration!$I$4="French",Languages!B331,IF(Declaration!$I$4="Spanish",Languages!C331,IF(Declaration!$I$4="German",Languages!D331,IF(Declaration!$I$4="Chinese",Languages!E331,IF(Declaration!$I$4="Japanese",Languages!F331,IF(Declaration!$I$4="Portugese",Languages!G331)))))))</f>
        <v>Netherlands</v>
      </c>
      <c r="C133" s="69" t="s">
        <v>993</v>
      </c>
      <c r="D133" s="85"/>
      <c r="G133" s="37" t="s">
        <v>1174</v>
      </c>
      <c r="H133" s="37" t="s">
        <v>1212</v>
      </c>
    </row>
    <row r="134" spans="2:8" x14ac:dyDescent="0.3">
      <c r="B134" s="37" t="str">
        <f>IF(Declaration!$I$4="English",Languages!A332,IF(Declaration!$I$4="French",Languages!B332,IF(Declaration!$I$4="Spanish",Languages!C332,IF(Declaration!$I$4="German",Languages!D332,IF(Declaration!$I$4="Chinese",Languages!E332,IF(Declaration!$I$4="Japanese",Languages!F332,IF(Declaration!$I$4="Portugese",Languages!G332)))))))</f>
        <v>New Zealand</v>
      </c>
      <c r="C134" s="69" t="s">
        <v>993</v>
      </c>
      <c r="D134" s="85"/>
      <c r="G134" s="37" t="s">
        <v>5115</v>
      </c>
      <c r="H134" s="37" t="s">
        <v>1212</v>
      </c>
    </row>
    <row r="135" spans="2:8" x14ac:dyDescent="0.3">
      <c r="B135" s="37" t="str">
        <f>IF(Declaration!$I$4="English",Languages!A333,IF(Declaration!$I$4="French",Languages!B333,IF(Declaration!$I$4="Spanish",Languages!C333,IF(Declaration!$I$4="German",Languages!D333,IF(Declaration!$I$4="Chinese",Languages!E333,IF(Declaration!$I$4="Japanese",Languages!F333,IF(Declaration!$I$4="Portugese",Languages!G333)))))))</f>
        <v>Nicaragua</v>
      </c>
      <c r="C135" s="69" t="s">
        <v>1000</v>
      </c>
      <c r="D135" s="85"/>
      <c r="G135" s="37" t="s">
        <v>1195</v>
      </c>
      <c r="H135" s="37" t="s">
        <v>1211</v>
      </c>
    </row>
    <row r="136" spans="2:8" x14ac:dyDescent="0.3">
      <c r="B136" s="37" t="str">
        <f>IF(Declaration!$I$4="English",Languages!A334,IF(Declaration!$I$4="French",Languages!B334,IF(Declaration!$I$4="Spanish",Languages!C334,IF(Declaration!$I$4="German",Languages!D334,IF(Declaration!$I$4="Chinese",Languages!E334,IF(Declaration!$I$4="Japanese",Languages!F334,IF(Declaration!$I$4="Portugese",Languages!G334)))))))</f>
        <v>Niger</v>
      </c>
      <c r="C136" s="69" t="s">
        <v>1000</v>
      </c>
      <c r="D136" s="85"/>
      <c r="G136" s="37" t="s">
        <v>1181</v>
      </c>
      <c r="H136" s="37" t="s">
        <v>1210</v>
      </c>
    </row>
    <row r="137" spans="2:8" x14ac:dyDescent="0.3">
      <c r="B137" s="37" t="str">
        <f>IF(Declaration!$I$4="English",Languages!A335,IF(Declaration!$I$4="French",Languages!B335,IF(Declaration!$I$4="Spanish",Languages!C335,IF(Declaration!$I$4="German",Languages!D335,IF(Declaration!$I$4="Chinese",Languages!E335,IF(Declaration!$I$4="Japanese",Languages!F335,IF(Declaration!$I$4="Portugese",Languages!G335)))))))</f>
        <v>Nigeria</v>
      </c>
      <c r="C137" s="69" t="s">
        <v>1000</v>
      </c>
      <c r="D137" s="85"/>
      <c r="G137" s="37" t="s">
        <v>5115</v>
      </c>
      <c r="H137" s="37" t="s">
        <v>1211</v>
      </c>
    </row>
    <row r="138" spans="2:8" x14ac:dyDescent="0.3">
      <c r="B138" s="37" t="str">
        <f>IF(Declaration!$I$4="English",Languages!A336,IF(Declaration!$I$4="French",Languages!B336,IF(Declaration!$I$4="Spanish",Languages!C336,IF(Declaration!$I$4="German",Languages!D336,IF(Declaration!$I$4="Chinese",Languages!E336,IF(Declaration!$I$4="Japanese",Languages!F336,IF(Declaration!$I$4="Portugese",Languages!G336)))))))</f>
        <v>North Macedonia</v>
      </c>
      <c r="C138" s="69" t="s">
        <v>1000</v>
      </c>
      <c r="D138" s="85"/>
      <c r="G138" s="37" t="s">
        <v>1181</v>
      </c>
      <c r="H138" s="37" t="s">
        <v>1212</v>
      </c>
    </row>
    <row r="139" spans="2:8" x14ac:dyDescent="0.3">
      <c r="B139" s="37" t="str">
        <f>IF(Declaration!$I$4="English",Languages!A337,IF(Declaration!$I$4="French",Languages!B337,IF(Declaration!$I$4="Spanish",Languages!C337,IF(Declaration!$I$4="German",Languages!D337,IF(Declaration!$I$4="Chinese",Languages!E337,IF(Declaration!$I$4="Japanese",Languages!F337,IF(Declaration!$I$4="Portugese",Languages!G337)))))))</f>
        <v>Norway</v>
      </c>
      <c r="C139" s="69" t="s">
        <v>1000</v>
      </c>
      <c r="D139" s="85"/>
      <c r="G139" s="37" t="s">
        <v>5115</v>
      </c>
      <c r="H139" s="37" t="s">
        <v>1212</v>
      </c>
    </row>
    <row r="140" spans="2:8" x14ac:dyDescent="0.3">
      <c r="B140" s="37" t="str">
        <f>IF(Declaration!$I$4="English",Languages!A338,IF(Declaration!$I$4="French",Languages!B338,IF(Declaration!$I$4="Spanish",Languages!C338,IF(Declaration!$I$4="German",Languages!D338,IF(Declaration!$I$4="Chinese",Languages!E338,IF(Declaration!$I$4="Japanese",Languages!F338,IF(Declaration!$I$4="Portugese",Languages!G338)))))))</f>
        <v>Oman</v>
      </c>
      <c r="C140" s="69" t="s">
        <v>1000</v>
      </c>
      <c r="D140" s="85"/>
      <c r="G140" s="37" t="s">
        <v>1181</v>
      </c>
      <c r="H140" s="37" t="s">
        <v>1211</v>
      </c>
    </row>
    <row r="141" spans="2:8" x14ac:dyDescent="0.3">
      <c r="B141" s="37" t="str">
        <f>IF(Declaration!$I$4="English",Languages!A339,IF(Declaration!$I$4="French",Languages!B339,IF(Declaration!$I$4="Spanish",Languages!C339,IF(Declaration!$I$4="German",Languages!D339,IF(Declaration!$I$4="Chinese",Languages!E339,IF(Declaration!$I$4="Japanese",Languages!F339,IF(Declaration!$I$4="Portugese",Languages!G339)))))))</f>
        <v>Pakistan</v>
      </c>
      <c r="C141" s="69" t="s">
        <v>1000</v>
      </c>
      <c r="D141" s="85"/>
      <c r="G141" s="37" t="s">
        <v>1188</v>
      </c>
      <c r="H141" s="37" t="s">
        <v>1211</v>
      </c>
    </row>
    <row r="142" spans="2:8" x14ac:dyDescent="0.3">
      <c r="B142" s="37" t="str">
        <f>IF(Declaration!$I$4="English",Languages!A340,IF(Declaration!$I$4="French",Languages!B340,IF(Declaration!$I$4="Spanish",Languages!C340,IF(Declaration!$I$4="German",Languages!D340,IF(Declaration!$I$4="Chinese",Languages!E340,IF(Declaration!$I$4="Japanese",Languages!F340,IF(Declaration!$I$4="Portugese",Languages!G340)))))))</f>
        <v>Palau</v>
      </c>
      <c r="C142" s="69" t="s">
        <v>1000</v>
      </c>
      <c r="D142" s="85"/>
      <c r="G142" s="37" t="s">
        <v>1188</v>
      </c>
      <c r="H142" s="37" t="s">
        <v>1211</v>
      </c>
    </row>
    <row r="143" spans="2:8" x14ac:dyDescent="0.3">
      <c r="B143" s="37" t="str">
        <f>IF(Declaration!$I$4="English",Languages!A341,IF(Declaration!$I$4="French",Languages!B341,IF(Declaration!$I$4="Spanish",Languages!C341,IF(Declaration!$I$4="German",Languages!D341,IF(Declaration!$I$4="Chinese",Languages!E341,IF(Declaration!$I$4="Japanese",Languages!F341,IF(Declaration!$I$4="Portugese",Languages!G341)))))))</f>
        <v>Palestine (State of)</v>
      </c>
      <c r="C143" s="69" t="s">
        <v>1000</v>
      </c>
      <c r="D143" s="85"/>
      <c r="G143" s="37" t="s">
        <v>1209</v>
      </c>
      <c r="H143" s="37" t="s">
        <v>1211</v>
      </c>
    </row>
    <row r="144" spans="2:8" x14ac:dyDescent="0.3">
      <c r="B144" s="37" t="str">
        <f>IF(Declaration!$I$4="English",Languages!A342,IF(Declaration!$I$4="French",Languages!B342,IF(Declaration!$I$4="Spanish",Languages!C342,IF(Declaration!$I$4="German",Languages!D342,IF(Declaration!$I$4="Chinese",Languages!E342,IF(Declaration!$I$4="Japanese",Languages!F342,IF(Declaration!$I$4="Portugese",Languages!G342)))))))</f>
        <v>Panama</v>
      </c>
      <c r="C144" s="69" t="s">
        <v>1000</v>
      </c>
      <c r="D144" s="85"/>
      <c r="G144" s="37" t="s">
        <v>1181</v>
      </c>
      <c r="H144" s="37" t="s">
        <v>1212</v>
      </c>
    </row>
    <row r="145" spans="2:8" x14ac:dyDescent="0.3">
      <c r="B145" s="37" t="str">
        <f>IF(Declaration!$I$4="English",Languages!A343,IF(Declaration!$I$4="French",Languages!B343,IF(Declaration!$I$4="Spanish",Languages!C343,IF(Declaration!$I$4="German",Languages!D343,IF(Declaration!$I$4="Chinese",Languages!E343,IF(Declaration!$I$4="Japanese",Languages!F343,IF(Declaration!$I$4="Portugese",Languages!G343)))))))</f>
        <v>Papua New Guinea</v>
      </c>
      <c r="C145" s="69" t="s">
        <v>1000</v>
      </c>
      <c r="D145" s="85"/>
      <c r="G145" s="37" t="s">
        <v>1188</v>
      </c>
      <c r="H145" s="37" t="s">
        <v>1210</v>
      </c>
    </row>
    <row r="146" spans="2:8" x14ac:dyDescent="0.3">
      <c r="B146" s="37" t="str">
        <f>IF(Declaration!$I$4="English",Languages!A344,IF(Declaration!$I$4="French",Languages!B344,IF(Declaration!$I$4="Spanish",Languages!C344,IF(Declaration!$I$4="German",Languages!D344,IF(Declaration!$I$4="Chinese",Languages!E344,IF(Declaration!$I$4="Japanese",Languages!F344,IF(Declaration!$I$4="Portugese",Languages!G344)))))))</f>
        <v>Paraguay</v>
      </c>
      <c r="C146" s="69" t="s">
        <v>1000</v>
      </c>
      <c r="D146" s="85"/>
      <c r="G146" s="37" t="s">
        <v>1181</v>
      </c>
      <c r="H146" s="37" t="s">
        <v>1211</v>
      </c>
    </row>
    <row r="147" spans="2:8" x14ac:dyDescent="0.3">
      <c r="B147" s="37" t="str">
        <f>IF(Declaration!$I$4="English",Languages!A345,IF(Declaration!$I$4="French",Languages!B345,IF(Declaration!$I$4="Spanish",Languages!C345,IF(Declaration!$I$4="German",Languages!D345,IF(Declaration!$I$4="Chinese",Languages!E345,IF(Declaration!$I$4="Japanese",Languages!F345,IF(Declaration!$I$4="Portugese",Languages!G345)))))))</f>
        <v>Peru</v>
      </c>
      <c r="C147" s="69" t="s">
        <v>1000</v>
      </c>
      <c r="D147" s="85"/>
      <c r="G147" s="37" t="s">
        <v>1181</v>
      </c>
      <c r="H147" s="37" t="s">
        <v>1211</v>
      </c>
    </row>
    <row r="148" spans="2:8" x14ac:dyDescent="0.3">
      <c r="B148" s="37" t="str">
        <f>IF(Declaration!$I$4="English",Languages!A346,IF(Declaration!$I$4="French",Languages!B346,IF(Declaration!$I$4="Spanish",Languages!C346,IF(Declaration!$I$4="German",Languages!D346,IF(Declaration!$I$4="Chinese",Languages!E346,IF(Declaration!$I$4="Japanese",Languages!F346,IF(Declaration!$I$4="Portugese",Languages!G346)))))))</f>
        <v>Philippines</v>
      </c>
      <c r="C148" s="69" t="s">
        <v>993</v>
      </c>
      <c r="D148" s="85"/>
      <c r="G148" s="37" t="s">
        <v>1174</v>
      </c>
      <c r="H148" s="37" t="s">
        <v>1211</v>
      </c>
    </row>
    <row r="149" spans="2:8" x14ac:dyDescent="0.3">
      <c r="B149" s="37" t="str">
        <f>IF(Declaration!$I$4="English",Languages!A347,IF(Declaration!$I$4="French",Languages!B347,IF(Declaration!$I$4="Spanish",Languages!C347,IF(Declaration!$I$4="German",Languages!D347,IF(Declaration!$I$4="Chinese",Languages!E347,IF(Declaration!$I$4="Japanese",Languages!F347,IF(Declaration!$I$4="Portugese",Languages!G347)))))))</f>
        <v>Poland</v>
      </c>
      <c r="C149" s="69" t="s">
        <v>993</v>
      </c>
      <c r="D149" s="85"/>
      <c r="G149" s="37" t="s">
        <v>1181</v>
      </c>
      <c r="H149" s="37" t="s">
        <v>1212</v>
      </c>
    </row>
    <row r="150" spans="2:8" x14ac:dyDescent="0.3">
      <c r="B150" s="37" t="str">
        <f>IF(Declaration!$I$4="English",Languages!A348,IF(Declaration!$I$4="French",Languages!B348,IF(Declaration!$I$4="Spanish",Languages!C348,IF(Declaration!$I$4="German",Languages!D348,IF(Declaration!$I$4="Chinese",Languages!E348,IF(Declaration!$I$4="Japanese",Languages!F348,IF(Declaration!$I$4="Portugese",Languages!G348)))))))</f>
        <v>Portugal</v>
      </c>
      <c r="C150" s="69" t="s">
        <v>1000</v>
      </c>
      <c r="D150" s="85"/>
      <c r="G150" s="37" t="s">
        <v>5115</v>
      </c>
      <c r="H150" s="37" t="s">
        <v>1212</v>
      </c>
    </row>
    <row r="151" spans="2:8" x14ac:dyDescent="0.3">
      <c r="B151" s="37" t="str">
        <f>IF(Declaration!$I$4="English",Languages!A349,IF(Declaration!$I$4="French",Languages!B349,IF(Declaration!$I$4="Spanish",Languages!C349,IF(Declaration!$I$4="German",Languages!D349,IF(Declaration!$I$4="Chinese",Languages!E349,IF(Declaration!$I$4="Japanese",Languages!F349,IF(Declaration!$I$4="Portugese",Languages!G349)))))))</f>
        <v>Qatar</v>
      </c>
      <c r="C151" s="69" t="s">
        <v>1000</v>
      </c>
      <c r="D151" s="85"/>
      <c r="G151" s="37" t="s">
        <v>1181</v>
      </c>
      <c r="H151" s="37" t="s">
        <v>1211</v>
      </c>
    </row>
    <row r="152" spans="2:8" x14ac:dyDescent="0.3">
      <c r="B152" s="37" t="str">
        <f>IF(Declaration!$I$4="English",Languages!A350,IF(Declaration!$I$4="French",Languages!B350,IF(Declaration!$I$4="Spanish",Languages!C350,IF(Declaration!$I$4="German",Languages!D350,IF(Declaration!$I$4="Chinese",Languages!E350,IF(Declaration!$I$4="Japanese",Languages!F350,IF(Declaration!$I$4="Portugese",Languages!G350)))))))</f>
        <v>Romania</v>
      </c>
      <c r="C152" s="69" t="s">
        <v>993</v>
      </c>
      <c r="D152" s="85"/>
      <c r="G152" s="37" t="s">
        <v>1188</v>
      </c>
      <c r="H152" s="37" t="s">
        <v>1212</v>
      </c>
    </row>
    <row r="153" spans="2:8" x14ac:dyDescent="0.3">
      <c r="B153" s="37" t="str">
        <f>IF(Declaration!$I$4="English",Languages!A351,IF(Declaration!$I$4="French",Languages!B351,IF(Declaration!$I$4="Spanish",Languages!C351,IF(Declaration!$I$4="German",Languages!D351,IF(Declaration!$I$4="Chinese",Languages!E351,IF(Declaration!$I$4="Japanese",Languages!F351,IF(Declaration!$I$4="Portugese",Languages!G351)))))))</f>
        <v>Russian Federation</v>
      </c>
      <c r="C153" s="69" t="s">
        <v>1000</v>
      </c>
      <c r="D153" s="85"/>
      <c r="G153" s="37" t="s">
        <v>1195</v>
      </c>
      <c r="H153" s="37" t="s">
        <v>1212</v>
      </c>
    </row>
    <row r="154" spans="2:8" x14ac:dyDescent="0.3">
      <c r="B154" s="37" t="str">
        <f>IF(Declaration!$I$4="English",Languages!A352,IF(Declaration!$I$4="French",Languages!B352,IF(Declaration!$I$4="Spanish",Languages!C352,IF(Declaration!$I$4="German",Languages!D352,IF(Declaration!$I$4="Chinese",Languages!E352,IF(Declaration!$I$4="Japanese",Languages!F352,IF(Declaration!$I$4="Portugese",Languages!G352)))))))</f>
        <v>Rwanda</v>
      </c>
      <c r="C154" s="69" t="s">
        <v>1000</v>
      </c>
      <c r="D154" s="85"/>
      <c r="G154" s="37" t="s">
        <v>1181</v>
      </c>
      <c r="H154" s="37" t="s">
        <v>1211</v>
      </c>
    </row>
    <row r="155" spans="2:8" x14ac:dyDescent="0.3">
      <c r="B155" s="37" t="str">
        <f>IF(Declaration!$I$4="English",Languages!A353,IF(Declaration!$I$4="French",Languages!B353,IF(Declaration!$I$4="Spanish",Languages!C353,IF(Declaration!$I$4="German",Languages!D353,IF(Declaration!$I$4="Chinese",Languages!E353,IF(Declaration!$I$4="Japanese",Languages!F353,IF(Declaration!$I$4="Portugese",Languages!G353)))))))</f>
        <v>Saint Kitts and Nevis</v>
      </c>
      <c r="C155" s="69" t="s">
        <v>1000</v>
      </c>
      <c r="D155" s="85"/>
      <c r="G155" s="37" t="s">
        <v>1209</v>
      </c>
      <c r="H155" s="37" t="s">
        <v>1211</v>
      </c>
    </row>
    <row r="156" spans="2:8" x14ac:dyDescent="0.3">
      <c r="B156" s="37" t="str">
        <f>IF(Declaration!$I$4="English",Languages!A354,IF(Declaration!$I$4="French",Languages!B354,IF(Declaration!$I$4="Spanish",Languages!C354,IF(Declaration!$I$4="German",Languages!D354,IF(Declaration!$I$4="Chinese",Languages!E354,IF(Declaration!$I$4="Japanese",Languages!F354,IF(Declaration!$I$4="Portugese",Languages!G354)))))))</f>
        <v>Saint Lucia</v>
      </c>
      <c r="C156" s="69" t="s">
        <v>1000</v>
      </c>
      <c r="D156" s="85"/>
      <c r="G156" s="37" t="s">
        <v>1181</v>
      </c>
      <c r="H156" s="37" t="s">
        <v>1211</v>
      </c>
    </row>
    <row r="157" spans="2:8" x14ac:dyDescent="0.3">
      <c r="B157" s="37" t="str">
        <f>IF(Declaration!$I$4="English",Languages!A355,IF(Declaration!$I$4="French",Languages!B355,IF(Declaration!$I$4="Spanish",Languages!C355,IF(Declaration!$I$4="German",Languages!D355,IF(Declaration!$I$4="Chinese",Languages!E355,IF(Declaration!$I$4="Japanese",Languages!F355,IF(Declaration!$I$4="Portugese",Languages!G355)))))))</f>
        <v>Saint Vincent and the Grenadines</v>
      </c>
      <c r="C157" s="69" t="s">
        <v>1000</v>
      </c>
      <c r="D157" s="85"/>
      <c r="G157" s="37" t="s">
        <v>1181</v>
      </c>
      <c r="H157" s="37" t="s">
        <v>1212</v>
      </c>
    </row>
    <row r="158" spans="2:8" x14ac:dyDescent="0.3">
      <c r="B158" s="37" t="str">
        <f>IF(Declaration!$I$4="English",Languages!A356,IF(Declaration!$I$4="French",Languages!B356,IF(Declaration!$I$4="Spanish",Languages!C356,IF(Declaration!$I$4="German",Languages!D356,IF(Declaration!$I$4="Chinese",Languages!E356,IF(Declaration!$I$4="Japanese",Languages!F356,IF(Declaration!$I$4="Portugese",Languages!G356)))))))</f>
        <v>Samoa</v>
      </c>
      <c r="C158" s="69" t="s">
        <v>1000</v>
      </c>
      <c r="D158" s="85"/>
      <c r="G158" s="37" t="s">
        <v>1209</v>
      </c>
      <c r="H158" s="37" t="s">
        <v>1211</v>
      </c>
    </row>
    <row r="159" spans="2:8" x14ac:dyDescent="0.3">
      <c r="B159" s="37" t="str">
        <f>IF(Declaration!$I$4="English",Languages!A357,IF(Declaration!$I$4="French",Languages!B357,IF(Declaration!$I$4="Spanish",Languages!C357,IF(Declaration!$I$4="German",Languages!D357,IF(Declaration!$I$4="Chinese",Languages!E357,IF(Declaration!$I$4="Japanese",Languages!F357,IF(Declaration!$I$4="Portugese",Languages!G357)))))))</f>
        <v>San Marino</v>
      </c>
      <c r="C159" s="69" t="s">
        <v>1000</v>
      </c>
      <c r="D159" s="85"/>
      <c r="G159" s="37" t="s">
        <v>1209</v>
      </c>
      <c r="H159" s="37" t="s">
        <v>1211</v>
      </c>
    </row>
    <row r="160" spans="2:8" x14ac:dyDescent="0.3">
      <c r="B160" s="37" t="str">
        <f>IF(Declaration!$I$4="English",Languages!A358,IF(Declaration!$I$4="French",Languages!B358,IF(Declaration!$I$4="Spanish",Languages!C358,IF(Declaration!$I$4="German",Languages!D358,IF(Declaration!$I$4="Chinese",Languages!E358,IF(Declaration!$I$4="Japanese",Languages!F358,IF(Declaration!$I$4="Portugese",Languages!G358)))))))</f>
        <v>Sao Tome and Principe</v>
      </c>
      <c r="C160" s="69" t="s">
        <v>1000</v>
      </c>
      <c r="D160" s="85"/>
      <c r="G160" s="37" t="s">
        <v>1209</v>
      </c>
      <c r="H160" s="37" t="s">
        <v>1211</v>
      </c>
    </row>
    <row r="161" spans="2:8" x14ac:dyDescent="0.3">
      <c r="B161" s="37" t="str">
        <f>IF(Declaration!$I$4="English",Languages!A359,IF(Declaration!$I$4="French",Languages!B359,IF(Declaration!$I$4="Spanish",Languages!C359,IF(Declaration!$I$4="German",Languages!D359,IF(Declaration!$I$4="Chinese",Languages!E359,IF(Declaration!$I$4="Japanese",Languages!F359,IF(Declaration!$I$4="Portugese",Languages!G359)))))))</f>
        <v>Saudi Arabia</v>
      </c>
      <c r="C161" s="69" t="s">
        <v>1000</v>
      </c>
      <c r="D161" s="85"/>
      <c r="G161" s="37" t="s">
        <v>5115</v>
      </c>
      <c r="H161" s="37" t="s">
        <v>1211</v>
      </c>
    </row>
    <row r="162" spans="2:8" x14ac:dyDescent="0.3">
      <c r="B162" s="37" t="str">
        <f>IF(Declaration!$I$4="English",Languages!A360,IF(Declaration!$I$4="French",Languages!B360,IF(Declaration!$I$4="Spanish",Languages!C360,IF(Declaration!$I$4="German",Languages!D360,IF(Declaration!$I$4="Chinese",Languages!E360,IF(Declaration!$I$4="Japanese",Languages!F360,IF(Declaration!$I$4="Portugese",Languages!G360)))))))</f>
        <v>Senegal</v>
      </c>
      <c r="C162" s="69" t="s">
        <v>1000</v>
      </c>
      <c r="D162" s="85"/>
      <c r="G162" s="37" t="s">
        <v>1188</v>
      </c>
      <c r="H162" s="37" t="s">
        <v>1211</v>
      </c>
    </row>
    <row r="163" spans="2:8" x14ac:dyDescent="0.3">
      <c r="B163" s="37" t="str">
        <f>IF(Declaration!$I$4="English",Languages!A361,IF(Declaration!$I$4="French",Languages!B361,IF(Declaration!$I$4="Spanish",Languages!C361,IF(Declaration!$I$4="German",Languages!D361,IF(Declaration!$I$4="Chinese",Languages!E361,IF(Declaration!$I$4="Japanese",Languages!F361,IF(Declaration!$I$4="Portugese",Languages!G361)))))))</f>
        <v>Serbia</v>
      </c>
      <c r="C163" s="69" t="s">
        <v>1000</v>
      </c>
      <c r="D163" s="85"/>
      <c r="G163" s="37" t="s">
        <v>1181</v>
      </c>
      <c r="H163" s="37" t="s">
        <v>1211</v>
      </c>
    </row>
    <row r="164" spans="2:8" x14ac:dyDescent="0.3">
      <c r="B164" s="37" t="str">
        <f>IF(Declaration!$I$4="English",Languages!A362,IF(Declaration!$I$4="French",Languages!B362,IF(Declaration!$I$4="Spanish",Languages!C362,IF(Declaration!$I$4="German",Languages!D362,IF(Declaration!$I$4="Chinese",Languages!E362,IF(Declaration!$I$4="Japanese",Languages!F362,IF(Declaration!$I$4="Portugese",Languages!G362)))))))</f>
        <v>Seychelles</v>
      </c>
      <c r="C164" s="69" t="s">
        <v>1000</v>
      </c>
      <c r="D164" s="85"/>
      <c r="G164" s="37" t="s">
        <v>5115</v>
      </c>
      <c r="H164" s="37" t="s">
        <v>1211</v>
      </c>
    </row>
    <row r="165" spans="2:8" x14ac:dyDescent="0.3">
      <c r="B165" s="37" t="str">
        <f>IF(Declaration!$I$4="English",Languages!A363,IF(Declaration!$I$4="French",Languages!B363,IF(Declaration!$I$4="Spanish",Languages!C363,IF(Declaration!$I$4="German",Languages!D363,IF(Declaration!$I$4="Chinese",Languages!E363,IF(Declaration!$I$4="Japanese",Languages!F363,IF(Declaration!$I$4="Portugese",Languages!G363)))))))</f>
        <v>Sierra Leone</v>
      </c>
      <c r="C165" s="69" t="s">
        <v>1000</v>
      </c>
      <c r="D165" s="85"/>
      <c r="G165" s="37" t="s">
        <v>1181</v>
      </c>
      <c r="H165" s="37" t="s">
        <v>1211</v>
      </c>
    </row>
    <row r="166" spans="2:8" x14ac:dyDescent="0.3">
      <c r="B166" s="37" t="str">
        <f>IF(Declaration!$I$4="English",Languages!A364,IF(Declaration!$I$4="French",Languages!B364,IF(Declaration!$I$4="Spanish",Languages!C364,IF(Declaration!$I$4="German",Languages!D364,IF(Declaration!$I$4="Chinese",Languages!E364,IF(Declaration!$I$4="Japanese",Languages!F364,IF(Declaration!$I$4="Portugese",Languages!G364)))))))</f>
        <v>Singapore</v>
      </c>
      <c r="C166" s="69" t="s">
        <v>993</v>
      </c>
      <c r="D166" s="85"/>
      <c r="G166" s="37" t="s">
        <v>1174</v>
      </c>
      <c r="H166" s="37" t="s">
        <v>1211</v>
      </c>
    </row>
    <row r="167" spans="2:8" x14ac:dyDescent="0.3">
      <c r="B167" s="37" t="str">
        <f>IF(Declaration!$I$4="English",Languages!A365,IF(Declaration!$I$4="French",Languages!B365,IF(Declaration!$I$4="Spanish",Languages!C365,IF(Declaration!$I$4="German",Languages!D365,IF(Declaration!$I$4="Chinese",Languages!E365,IF(Declaration!$I$4="Japanese",Languages!F365,IF(Declaration!$I$4="Portugese",Languages!G365)))))))</f>
        <v>Slovakia</v>
      </c>
      <c r="C167" s="69" t="s">
        <v>1000</v>
      </c>
      <c r="D167" s="85"/>
      <c r="G167" s="37" t="s">
        <v>1181</v>
      </c>
      <c r="H167" s="37" t="s">
        <v>1212</v>
      </c>
    </row>
    <row r="168" spans="2:8" x14ac:dyDescent="0.3">
      <c r="B168" s="37" t="str">
        <f>IF(Declaration!$I$4="English",Languages!A366,IF(Declaration!$I$4="French",Languages!B366,IF(Declaration!$I$4="Spanish",Languages!C366,IF(Declaration!$I$4="German",Languages!D366,IF(Declaration!$I$4="Chinese",Languages!E366,IF(Declaration!$I$4="Japanese",Languages!F366,IF(Declaration!$I$4="Portugese",Languages!G366)))))))</f>
        <v>Slovenia</v>
      </c>
      <c r="C168" s="69" t="s">
        <v>1000</v>
      </c>
      <c r="D168" s="85"/>
      <c r="G168" s="37" t="s">
        <v>1174</v>
      </c>
      <c r="H168" s="37" t="s">
        <v>1212</v>
      </c>
    </row>
    <row r="169" spans="2:8" x14ac:dyDescent="0.3">
      <c r="B169" s="37" t="str">
        <f>IF(Declaration!$I$4="English",Languages!A367,IF(Declaration!$I$4="French",Languages!B367,IF(Declaration!$I$4="Spanish",Languages!C367,IF(Declaration!$I$4="German",Languages!D367,IF(Declaration!$I$4="Chinese",Languages!E367,IF(Declaration!$I$4="Japanese",Languages!F367,IF(Declaration!$I$4="Portugese",Languages!G367)))))))</f>
        <v>Solomon Islands</v>
      </c>
      <c r="C169" s="69" t="s">
        <v>1000</v>
      </c>
      <c r="D169" s="85"/>
      <c r="G169" s="37" t="s">
        <v>1181</v>
      </c>
      <c r="H169" s="37" t="s">
        <v>1211</v>
      </c>
    </row>
    <row r="170" spans="2:8" x14ac:dyDescent="0.3">
      <c r="B170" s="37" t="str">
        <f>IF(Declaration!$I$4="English",Languages!A368,IF(Declaration!$I$4="French",Languages!B368,IF(Declaration!$I$4="Spanish",Languages!C368,IF(Declaration!$I$4="German",Languages!D368,IF(Declaration!$I$4="Chinese",Languages!E368,IF(Declaration!$I$4="Japanese",Languages!F368,IF(Declaration!$I$4="Portugese",Languages!G368)))))))</f>
        <v>Somalia</v>
      </c>
      <c r="C170" s="69" t="s">
        <v>1000</v>
      </c>
      <c r="D170" s="85"/>
      <c r="G170" s="37" t="s">
        <v>1202</v>
      </c>
      <c r="H170" s="37" t="s">
        <v>1210</v>
      </c>
    </row>
    <row r="171" spans="2:8" x14ac:dyDescent="0.3">
      <c r="B171" s="37" t="str">
        <f>IF(Declaration!$I$4="English",Languages!A369,IF(Declaration!$I$4="French",Languages!B369,IF(Declaration!$I$4="Spanish",Languages!C369,IF(Declaration!$I$4="German",Languages!D369,IF(Declaration!$I$4="Chinese",Languages!E369,IF(Declaration!$I$4="Japanese",Languages!F369,IF(Declaration!$I$4="Portugese",Languages!G369)))))))</f>
        <v>South Africa</v>
      </c>
      <c r="C171" s="69" t="s">
        <v>1000</v>
      </c>
      <c r="D171" s="85"/>
      <c r="G171" s="37" t="s">
        <v>1188</v>
      </c>
      <c r="H171" s="37" t="s">
        <v>1211</v>
      </c>
    </row>
    <row r="172" spans="2:8" x14ac:dyDescent="0.3">
      <c r="B172" s="37" t="str">
        <f>IF(Declaration!$I$4="English",Languages!A370,IF(Declaration!$I$4="French",Languages!B370,IF(Declaration!$I$4="Spanish",Languages!C370,IF(Declaration!$I$4="German",Languages!D370,IF(Declaration!$I$4="Chinese",Languages!E370,IF(Declaration!$I$4="Japanese",Languages!F370,IF(Declaration!$I$4="Portugese",Languages!G370)))))))</f>
        <v>South Sudan</v>
      </c>
      <c r="C172" s="69" t="s">
        <v>1000</v>
      </c>
      <c r="D172" s="85"/>
      <c r="G172" s="37" t="s">
        <v>1195</v>
      </c>
      <c r="H172" s="37" t="s">
        <v>1210</v>
      </c>
    </row>
    <row r="173" spans="2:8" x14ac:dyDescent="0.3">
      <c r="B173" s="37" t="str">
        <f>IF(Declaration!$I$4="English",Languages!A371,IF(Declaration!$I$4="French",Languages!B371,IF(Declaration!$I$4="Spanish",Languages!C371,IF(Declaration!$I$4="German",Languages!D371,IF(Declaration!$I$4="Chinese",Languages!E371,IF(Declaration!$I$4="Japanese",Languages!F371,IF(Declaration!$I$4="Portugese",Languages!G371)))))))</f>
        <v>Spain</v>
      </c>
      <c r="C173" s="69" t="s">
        <v>993</v>
      </c>
      <c r="D173" s="85"/>
      <c r="G173" s="37" t="s">
        <v>1174</v>
      </c>
      <c r="H173" s="37" t="s">
        <v>1212</v>
      </c>
    </row>
    <row r="174" spans="2:8" x14ac:dyDescent="0.3">
      <c r="B174" s="37" t="str">
        <f>IF(Declaration!$I$4="English",Languages!A372,IF(Declaration!$I$4="French",Languages!B372,IF(Declaration!$I$4="Spanish",Languages!C372,IF(Declaration!$I$4="German",Languages!D372,IF(Declaration!$I$4="Chinese",Languages!E372,IF(Declaration!$I$4="Japanese",Languages!F372,IF(Declaration!$I$4="Portugese",Languages!G372)))))))</f>
        <v>Sri Lanka</v>
      </c>
      <c r="C174" s="69" t="s">
        <v>1000</v>
      </c>
      <c r="D174" s="85"/>
      <c r="G174" s="37" t="s">
        <v>1188</v>
      </c>
      <c r="H174" s="37" t="s">
        <v>1211</v>
      </c>
    </row>
    <row r="175" spans="2:8" x14ac:dyDescent="0.3">
      <c r="B175" s="37" t="str">
        <f>IF(Declaration!$I$4="English",Languages!A373,IF(Declaration!$I$4="French",Languages!B373,IF(Declaration!$I$4="Spanish",Languages!C373,IF(Declaration!$I$4="German",Languages!D373,IF(Declaration!$I$4="Chinese",Languages!E373,IF(Declaration!$I$4="Japanese",Languages!F373,IF(Declaration!$I$4="Portugese",Languages!G373)))))))</f>
        <v>St. Maarten</v>
      </c>
      <c r="C175" s="69" t="s">
        <v>1000</v>
      </c>
      <c r="D175" s="85"/>
      <c r="G175" s="37" t="s">
        <v>1188</v>
      </c>
      <c r="H175" s="37" t="s">
        <v>1209</v>
      </c>
    </row>
    <row r="176" spans="2:8" x14ac:dyDescent="0.3">
      <c r="B176" s="37" t="str">
        <f>IF(Declaration!$I$4="English",Languages!A374,IF(Declaration!$I$4="French",Languages!B374,IF(Declaration!$I$4="Spanish",Languages!C374,IF(Declaration!$I$4="German",Languages!D374,IF(Declaration!$I$4="Chinese",Languages!E374,IF(Declaration!$I$4="Japanese",Languages!F374,IF(Declaration!$I$4="Portugese",Languages!G374)))))))</f>
        <v>Sudan</v>
      </c>
      <c r="C176" s="69" t="s">
        <v>1000</v>
      </c>
      <c r="D176" s="85"/>
      <c r="G176" s="37" t="s">
        <v>1188</v>
      </c>
      <c r="H176" s="37" t="s">
        <v>1211</v>
      </c>
    </row>
    <row r="177" spans="2:8" x14ac:dyDescent="0.3">
      <c r="B177" s="37" t="str">
        <f>IF(Declaration!$I$4="English",Languages!A375,IF(Declaration!$I$4="French",Languages!B375,IF(Declaration!$I$4="Spanish",Languages!C375,IF(Declaration!$I$4="German",Languages!D375,IF(Declaration!$I$4="Chinese",Languages!E375,IF(Declaration!$I$4="Japanese",Languages!F375,IF(Declaration!$I$4="Portugese",Languages!G375)))))))</f>
        <v>Suriname</v>
      </c>
      <c r="C177" s="69" t="s">
        <v>1000</v>
      </c>
      <c r="D177" s="85"/>
      <c r="G177" s="37" t="s">
        <v>1181</v>
      </c>
      <c r="H177" s="37" t="s">
        <v>1211</v>
      </c>
    </row>
    <row r="178" spans="2:8" x14ac:dyDescent="0.3">
      <c r="B178" s="37" t="str">
        <f>IF(Declaration!$I$4="English",Languages!A376,IF(Declaration!$I$4="French",Languages!B376,IF(Declaration!$I$4="Spanish",Languages!C376,IF(Declaration!$I$4="German",Languages!D376,IF(Declaration!$I$4="Chinese",Languages!E376,IF(Declaration!$I$4="Japanese",Languages!F376,IF(Declaration!$I$4="Portugese",Languages!G376)))))))</f>
        <v>Sweden</v>
      </c>
      <c r="C178" s="69" t="s">
        <v>993</v>
      </c>
      <c r="D178" s="85"/>
      <c r="G178" s="37" t="s">
        <v>1174</v>
      </c>
      <c r="H178" s="37" t="s">
        <v>1212</v>
      </c>
    </row>
    <row r="179" spans="2:8" x14ac:dyDescent="0.3">
      <c r="B179" s="37" t="str">
        <f>IF(Declaration!$I$4="English",Languages!A377,IF(Declaration!$I$4="French",Languages!B377,IF(Declaration!$I$4="Spanish",Languages!C377,IF(Declaration!$I$4="German",Languages!D377,IF(Declaration!$I$4="Chinese",Languages!E377,IF(Declaration!$I$4="Japanese",Languages!F377,IF(Declaration!$I$4="Portugese",Languages!G377)))))))</f>
        <v>Switzerland</v>
      </c>
      <c r="C179" s="69" t="s">
        <v>993</v>
      </c>
      <c r="D179" s="85"/>
      <c r="G179" s="37" t="s">
        <v>1188</v>
      </c>
      <c r="H179" s="37" t="s">
        <v>1212</v>
      </c>
    </row>
    <row r="180" spans="2:8" x14ac:dyDescent="0.3">
      <c r="B180" s="37" t="str">
        <f>IF(Declaration!$I$4="English",Languages!A378,IF(Declaration!$I$4="French",Languages!B378,IF(Declaration!$I$4="Spanish",Languages!C378,IF(Declaration!$I$4="German",Languages!D378,IF(Declaration!$I$4="Chinese",Languages!E378,IF(Declaration!$I$4="Japanese",Languages!F378,IF(Declaration!$I$4="Portugese",Languages!G378)))))))</f>
        <v>Syrian Arab Republic</v>
      </c>
      <c r="C180" s="69" t="s">
        <v>1000</v>
      </c>
      <c r="D180" s="85"/>
      <c r="G180" s="37" t="s">
        <v>1195</v>
      </c>
      <c r="H180" s="37" t="s">
        <v>1211</v>
      </c>
    </row>
    <row r="181" spans="2:8" x14ac:dyDescent="0.3">
      <c r="B181" s="37" t="str">
        <f>IF(Declaration!$I$4="English",Languages!A379,IF(Declaration!$I$4="French",Languages!B379,IF(Declaration!$I$4="Spanish",Languages!C379,IF(Declaration!$I$4="German",Languages!D379,IF(Declaration!$I$4="Chinese",Languages!E379,IF(Declaration!$I$4="Japanese",Languages!F379,IF(Declaration!$I$4="Portugese",Languages!G379)))))))</f>
        <v>Taiwan</v>
      </c>
      <c r="C181" s="69" t="s">
        <v>993</v>
      </c>
      <c r="D181" s="85"/>
      <c r="G181" s="37" t="s">
        <v>1174</v>
      </c>
      <c r="H181" s="37" t="s">
        <v>1209</v>
      </c>
    </row>
    <row r="182" spans="2:8" x14ac:dyDescent="0.3">
      <c r="B182" s="37" t="str">
        <f>IF(Declaration!$I$4="English",Languages!A380,IF(Declaration!$I$4="French",Languages!B380,IF(Declaration!$I$4="Spanish",Languages!C380,IF(Declaration!$I$4="German",Languages!D380,IF(Declaration!$I$4="Chinese",Languages!E380,IF(Declaration!$I$4="Japanese",Languages!F380,IF(Declaration!$I$4="Portugese",Languages!G380)))))))</f>
        <v>Tajikistan</v>
      </c>
      <c r="C182" s="69" t="s">
        <v>1000</v>
      </c>
      <c r="D182" s="85"/>
      <c r="G182" s="37" t="s">
        <v>1181</v>
      </c>
      <c r="H182" s="37" t="s">
        <v>1211</v>
      </c>
    </row>
    <row r="183" spans="2:8" x14ac:dyDescent="0.3">
      <c r="B183" s="37" t="str">
        <f>IF(Declaration!$I$4="English",Languages!A381,IF(Declaration!$I$4="French",Languages!B381,IF(Declaration!$I$4="Spanish",Languages!C381,IF(Declaration!$I$4="German",Languages!D381,IF(Declaration!$I$4="Chinese",Languages!E381,IF(Declaration!$I$4="Japanese",Languages!F381,IF(Declaration!$I$4="Portugese",Languages!G381)))))))</f>
        <v>Tanzania, United Republic of</v>
      </c>
      <c r="C183" s="69" t="s">
        <v>1000</v>
      </c>
      <c r="D183" s="85"/>
      <c r="G183" s="37" t="s">
        <v>1188</v>
      </c>
      <c r="H183" s="37" t="s">
        <v>1211</v>
      </c>
    </row>
    <row r="184" spans="2:8" x14ac:dyDescent="0.3">
      <c r="B184" s="37" t="str">
        <f>IF(Declaration!$I$4="English",Languages!A382,IF(Declaration!$I$4="French",Languages!B382,IF(Declaration!$I$4="Spanish",Languages!C382,IF(Declaration!$I$4="German",Languages!D382,IF(Declaration!$I$4="Chinese",Languages!E382,IF(Declaration!$I$4="Japanese",Languages!F382,IF(Declaration!$I$4="Portugese",Languages!G382)))))))</f>
        <v>Thailand</v>
      </c>
      <c r="C184" s="69" t="s">
        <v>993</v>
      </c>
      <c r="D184" s="85"/>
      <c r="G184" s="37" t="s">
        <v>1188</v>
      </c>
      <c r="H184" s="37" t="s">
        <v>1211</v>
      </c>
    </row>
    <row r="185" spans="2:8" x14ac:dyDescent="0.3">
      <c r="B185" s="37" t="str">
        <f>IF(Declaration!$I$4="English",Languages!A383,IF(Declaration!$I$4="French",Languages!B383,IF(Declaration!$I$4="Spanish",Languages!C383,IF(Declaration!$I$4="German",Languages!D383,IF(Declaration!$I$4="Chinese",Languages!E383,IF(Declaration!$I$4="Japanese",Languages!F383,IF(Declaration!$I$4="Portugese",Languages!G383)))))))</f>
        <v>Timor-Leste</v>
      </c>
      <c r="C185" s="69" t="s">
        <v>1000</v>
      </c>
      <c r="D185" s="85"/>
      <c r="G185" s="37" t="s">
        <v>1188</v>
      </c>
      <c r="H185" s="37" t="s">
        <v>1211</v>
      </c>
    </row>
    <row r="186" spans="2:8" x14ac:dyDescent="0.3">
      <c r="B186" s="37" t="str">
        <f>IF(Declaration!$I$4="English",Languages!A384,IF(Declaration!$I$4="French",Languages!B384,IF(Declaration!$I$4="Spanish",Languages!C384,IF(Declaration!$I$4="German",Languages!D384,IF(Declaration!$I$4="Chinese",Languages!E384,IF(Declaration!$I$4="Japanese",Languages!F384,IF(Declaration!$I$4="Portugese",Languages!G384)))))))</f>
        <v>Togo</v>
      </c>
      <c r="C186" s="69" t="s">
        <v>1000</v>
      </c>
      <c r="D186" s="85"/>
      <c r="G186" s="37" t="s">
        <v>1181</v>
      </c>
      <c r="H186" s="37" t="s">
        <v>1211</v>
      </c>
    </row>
    <row r="187" spans="2:8" x14ac:dyDescent="0.3">
      <c r="B187" s="37" t="str">
        <f>IF(Declaration!$I$4="English",Languages!A385,IF(Declaration!$I$4="French",Languages!B385,IF(Declaration!$I$4="Spanish",Languages!C385,IF(Declaration!$I$4="German",Languages!D385,IF(Declaration!$I$4="Chinese",Languages!E385,IF(Declaration!$I$4="Japanese",Languages!F385,IF(Declaration!$I$4="Portugese",Languages!G385)))))))</f>
        <v>Tonga</v>
      </c>
      <c r="C187" s="69" t="s">
        <v>1000</v>
      </c>
      <c r="D187" s="85"/>
      <c r="G187" s="37" t="s">
        <v>1181</v>
      </c>
      <c r="H187" s="37" t="s">
        <v>1211</v>
      </c>
    </row>
    <row r="188" spans="2:8" x14ac:dyDescent="0.3">
      <c r="B188" s="37" t="str">
        <f>IF(Declaration!$I$4="English",Languages!A386,IF(Declaration!$I$4="French",Languages!B386,IF(Declaration!$I$4="Spanish",Languages!C386,IF(Declaration!$I$4="German",Languages!D386,IF(Declaration!$I$4="Chinese",Languages!E386,IF(Declaration!$I$4="Japanese",Languages!F386,IF(Declaration!$I$4="Portugese",Languages!G386)))))))</f>
        <v>Trinidad and Tobago</v>
      </c>
      <c r="C188" s="69" t="s">
        <v>1000</v>
      </c>
      <c r="D188" s="85"/>
      <c r="G188" s="37" t="s">
        <v>1181</v>
      </c>
      <c r="H188" s="37" t="s">
        <v>1211</v>
      </c>
    </row>
    <row r="189" spans="2:8" x14ac:dyDescent="0.3">
      <c r="B189" s="37" t="str">
        <f>IF(Declaration!$I$4="English",Languages!A387,IF(Declaration!$I$4="French",Languages!B387,IF(Declaration!$I$4="Spanish",Languages!C387,IF(Declaration!$I$4="German",Languages!D387,IF(Declaration!$I$4="Chinese",Languages!E387,IF(Declaration!$I$4="Japanese",Languages!F387,IF(Declaration!$I$4="Portugese",Languages!G387)))))))</f>
        <v>Tunisia</v>
      </c>
      <c r="C189" s="69" t="s">
        <v>1000</v>
      </c>
      <c r="D189" s="85"/>
      <c r="G189" s="37" t="s">
        <v>1181</v>
      </c>
      <c r="H189" s="37" t="s">
        <v>1211</v>
      </c>
    </row>
    <row r="190" spans="2:8" x14ac:dyDescent="0.3">
      <c r="B190" s="37" t="str">
        <f>IF(Declaration!$I$4="English",Languages!A388,IF(Declaration!$I$4="French",Languages!B388,IF(Declaration!$I$4="Spanish",Languages!C388,IF(Declaration!$I$4="German",Languages!D388,IF(Declaration!$I$4="Chinese",Languages!E388,IF(Declaration!$I$4="Japanese",Languages!F388,IF(Declaration!$I$4="Portugese",Languages!G388)))))))</f>
        <v>Turkey</v>
      </c>
      <c r="C190" s="69" t="s">
        <v>993</v>
      </c>
      <c r="D190" s="85"/>
      <c r="G190" s="37" t="s">
        <v>1181</v>
      </c>
      <c r="H190" s="37" t="s">
        <v>1211</v>
      </c>
    </row>
    <row r="191" spans="2:8" x14ac:dyDescent="0.3">
      <c r="B191" s="37" t="str">
        <f>IF(Declaration!$I$4="English",Languages!A389,IF(Declaration!$I$4="French",Languages!B389,IF(Declaration!$I$4="Spanish",Languages!C389,IF(Declaration!$I$4="German",Languages!D389,IF(Declaration!$I$4="Chinese",Languages!E389,IF(Declaration!$I$4="Japanese",Languages!F389,IF(Declaration!$I$4="Portugese",Languages!G389)))))))</f>
        <v>Turkmenistan</v>
      </c>
      <c r="C191" s="69" t="s">
        <v>1000</v>
      </c>
      <c r="D191" s="85"/>
      <c r="G191" s="37" t="s">
        <v>1195</v>
      </c>
      <c r="H191" s="37" t="s">
        <v>1211</v>
      </c>
    </row>
    <row r="192" spans="2:8" x14ac:dyDescent="0.3">
      <c r="B192" s="37" t="str">
        <f>IF(Declaration!$I$4="English",Languages!A390,IF(Declaration!$I$4="French",Languages!B390,IF(Declaration!$I$4="Spanish",Languages!C390,IF(Declaration!$I$4="German",Languages!D390,IF(Declaration!$I$4="Chinese",Languages!E390,IF(Declaration!$I$4="Japanese",Languages!F390,IF(Declaration!$I$4="Portugese",Languages!G390)))))))</f>
        <v>Tuvalu</v>
      </c>
      <c r="C192" s="69" t="s">
        <v>1000</v>
      </c>
      <c r="D192" s="85"/>
      <c r="G192" s="37" t="s">
        <v>1209</v>
      </c>
      <c r="H192" s="37" t="s">
        <v>1211</v>
      </c>
    </row>
    <row r="193" spans="2:8" x14ac:dyDescent="0.3">
      <c r="B193" s="37" t="str">
        <f>IF(Declaration!$I$4="English",Languages!A391,IF(Declaration!$I$4="French",Languages!B391,IF(Declaration!$I$4="Spanish",Languages!C391,IF(Declaration!$I$4="German",Languages!D391,IF(Declaration!$I$4="Chinese",Languages!E391,IF(Declaration!$I$4="Japanese",Languages!F391,IF(Declaration!$I$4="Portugese",Languages!G391)))))))</f>
        <v>Uganda</v>
      </c>
      <c r="C193" s="69" t="s">
        <v>1000</v>
      </c>
      <c r="D193" s="85"/>
      <c r="G193" s="37" t="s">
        <v>1188</v>
      </c>
      <c r="H193" s="37" t="s">
        <v>1211</v>
      </c>
    </row>
    <row r="194" spans="2:8" x14ac:dyDescent="0.3">
      <c r="B194" s="37" t="str">
        <f>IF(Declaration!$I$4="English",Languages!A392,IF(Declaration!$I$4="French",Languages!B392,IF(Declaration!$I$4="Spanish",Languages!C392,IF(Declaration!$I$4="German",Languages!D392,IF(Declaration!$I$4="Chinese",Languages!E392,IF(Declaration!$I$4="Japanese",Languages!F392,IF(Declaration!$I$4="Portugese",Languages!G392)))))))</f>
        <v>Ukraine</v>
      </c>
      <c r="C194" s="69" t="s">
        <v>1000</v>
      </c>
      <c r="D194" s="85"/>
      <c r="G194" s="37" t="s">
        <v>1181</v>
      </c>
      <c r="H194" s="37" t="s">
        <v>1211</v>
      </c>
    </row>
    <row r="195" spans="2:8" x14ac:dyDescent="0.3">
      <c r="B195" s="37" t="str">
        <f>IF(Declaration!$I$4="English",Languages!A393,IF(Declaration!$I$4="French",Languages!B393,IF(Declaration!$I$4="Spanish",Languages!C393,IF(Declaration!$I$4="German",Languages!D393,IF(Declaration!$I$4="Chinese",Languages!E393,IF(Declaration!$I$4="Japanese",Languages!F393,IF(Declaration!$I$4="Portugese",Languages!G393)))))))</f>
        <v>United Arab Emirates</v>
      </c>
      <c r="C195" s="69" t="s">
        <v>1000</v>
      </c>
      <c r="D195" s="85"/>
      <c r="G195" s="37" t="s">
        <v>1181</v>
      </c>
      <c r="H195" s="37" t="s">
        <v>1211</v>
      </c>
    </row>
    <row r="196" spans="2:8" x14ac:dyDescent="0.3">
      <c r="B196" s="37" t="str">
        <f>IF(Declaration!$I$4="English",Languages!A394,IF(Declaration!$I$4="French",Languages!B394,IF(Declaration!$I$4="Spanish",Languages!C394,IF(Declaration!$I$4="German",Languages!D394,IF(Declaration!$I$4="Chinese",Languages!E394,IF(Declaration!$I$4="Japanese",Languages!F394,IF(Declaration!$I$4="Portugese",Languages!G394)))))))</f>
        <v>United Kingdom of Great Britain and Northern Ireland</v>
      </c>
      <c r="C196" s="69" t="s">
        <v>993</v>
      </c>
      <c r="D196" s="85"/>
      <c r="G196" s="37" t="s">
        <v>1174</v>
      </c>
      <c r="H196" s="37" t="s">
        <v>1212</v>
      </c>
    </row>
    <row r="197" spans="2:8" x14ac:dyDescent="0.3">
      <c r="B197" s="37" t="str">
        <f>IF(Declaration!$I$4="English",Languages!A395,IF(Declaration!$I$4="French",Languages!B395,IF(Declaration!$I$4="Spanish",Languages!C395,IF(Declaration!$I$4="German",Languages!D395,IF(Declaration!$I$4="Chinese",Languages!E395,IF(Declaration!$I$4="Japanese",Languages!F395,IF(Declaration!$I$4="Portugese",Languages!G395)))))))</f>
        <v>United States of America</v>
      </c>
      <c r="C197" s="69" t="s">
        <v>993</v>
      </c>
      <c r="D197" s="85"/>
      <c r="G197" s="37" t="s">
        <v>1174</v>
      </c>
      <c r="H197" s="37" t="s">
        <v>1211</v>
      </c>
    </row>
    <row r="198" spans="2:8" x14ac:dyDescent="0.3">
      <c r="B198" s="37" t="str">
        <f>IF(Declaration!$I$4="English",Languages!A396,IF(Declaration!$I$4="French",Languages!B396,IF(Declaration!$I$4="Spanish",Languages!C396,IF(Declaration!$I$4="German",Languages!D396,IF(Declaration!$I$4="Chinese",Languages!E396,IF(Declaration!$I$4="Japanese",Languages!F396,IF(Declaration!$I$4="Portugese",Languages!G396)))))))</f>
        <v>Uruguay</v>
      </c>
      <c r="C198" s="69" t="s">
        <v>1000</v>
      </c>
      <c r="D198" s="85"/>
      <c r="G198" s="37" t="s">
        <v>1181</v>
      </c>
      <c r="H198" s="37" t="s">
        <v>1211</v>
      </c>
    </row>
    <row r="199" spans="2:8" x14ac:dyDescent="0.3">
      <c r="B199" s="37" t="str">
        <f>IF(Declaration!$I$4="English",Languages!A397,IF(Declaration!$I$4="French",Languages!B397,IF(Declaration!$I$4="Spanish",Languages!C397,IF(Declaration!$I$4="German",Languages!D397,IF(Declaration!$I$4="Chinese",Languages!E397,IF(Declaration!$I$4="Japanese",Languages!F397,IF(Declaration!$I$4="Portugese",Languages!G397)))))))</f>
        <v>Uzbekistan</v>
      </c>
      <c r="C199" s="69" t="s">
        <v>1000</v>
      </c>
      <c r="D199" s="85"/>
      <c r="G199" s="37" t="s">
        <v>5115</v>
      </c>
      <c r="H199" s="37" t="s">
        <v>1211</v>
      </c>
    </row>
    <row r="200" spans="2:8" x14ac:dyDescent="0.3">
      <c r="B200" s="37" t="str">
        <f>IF(Declaration!$I$4="English",Languages!A398,IF(Declaration!$I$4="French",Languages!B398,IF(Declaration!$I$4="Spanish",Languages!C398,IF(Declaration!$I$4="German",Languages!D398,IF(Declaration!$I$4="Chinese",Languages!E398,IF(Declaration!$I$4="Japanese",Languages!F398,IF(Declaration!$I$4="Portugese",Languages!G398)))))))</f>
        <v>Vanuatu</v>
      </c>
      <c r="C200" s="69" t="s">
        <v>1000</v>
      </c>
      <c r="D200" s="85"/>
      <c r="G200" s="37" t="s">
        <v>1181</v>
      </c>
      <c r="H200" s="37" t="s">
        <v>1211</v>
      </c>
    </row>
    <row r="201" spans="2:8" x14ac:dyDescent="0.3">
      <c r="B201" s="37" t="str">
        <f>IF(Declaration!$I$4="English",Languages!A399,IF(Declaration!$I$4="French",Languages!B399,IF(Declaration!$I$4="Spanish",Languages!C399,IF(Declaration!$I$4="German",Languages!D399,IF(Declaration!$I$4="Chinese",Languages!E399,IF(Declaration!$I$4="Japanese",Languages!F399,IF(Declaration!$I$4="Portugese",Languages!G399)))))))</f>
        <v>Venezuela (Bolivarian Republic of)</v>
      </c>
      <c r="C201" s="69" t="s">
        <v>1000</v>
      </c>
      <c r="D201" s="85"/>
      <c r="G201" s="37" t="s">
        <v>1195</v>
      </c>
      <c r="H201" s="37" t="s">
        <v>1211</v>
      </c>
    </row>
    <row r="202" spans="2:8" x14ac:dyDescent="0.3">
      <c r="B202" s="37" t="str">
        <f>IF(Declaration!$I$4="English",Languages!A400,IF(Declaration!$I$4="French",Languages!B400,IF(Declaration!$I$4="Spanish",Languages!C400,IF(Declaration!$I$4="German",Languages!D400,IF(Declaration!$I$4="Chinese",Languages!E400,IF(Declaration!$I$4="Japanese",Languages!F400,IF(Declaration!$I$4="Portugese",Languages!G400)))))))</f>
        <v>Vietnam</v>
      </c>
      <c r="C202" s="69" t="s">
        <v>993</v>
      </c>
      <c r="D202" s="85"/>
      <c r="G202" s="37" t="s">
        <v>1188</v>
      </c>
      <c r="H202" s="37" t="s">
        <v>1211</v>
      </c>
    </row>
    <row r="203" spans="2:8" x14ac:dyDescent="0.3">
      <c r="B203" s="37" t="str">
        <f>IF(Declaration!$I$4="English",Languages!A401,IF(Declaration!$I$4="French",Languages!B401,IF(Declaration!$I$4="Spanish",Languages!C401,IF(Declaration!$I$4="German",Languages!D401,IF(Declaration!$I$4="Chinese",Languages!E401,IF(Declaration!$I$4="Japanese",Languages!F401,IF(Declaration!$I$4="Portugese",Languages!G401)))))))</f>
        <v>Yemen</v>
      </c>
      <c r="C203" s="69" t="s">
        <v>1000</v>
      </c>
      <c r="D203" s="85"/>
      <c r="G203" s="37" t="s">
        <v>1202</v>
      </c>
      <c r="H203" s="37" t="s">
        <v>1210</v>
      </c>
    </row>
    <row r="204" spans="2:8" x14ac:dyDescent="0.3">
      <c r="B204" s="37" t="str">
        <f>IF(Declaration!$I$4="English",Languages!A402,IF(Declaration!$I$4="French",Languages!B402,IF(Declaration!$I$4="Spanish",Languages!C402,IF(Declaration!$I$4="German",Languages!D402,IF(Declaration!$I$4="Chinese",Languages!E402,IF(Declaration!$I$4="Japanese",Languages!F402,IF(Declaration!$I$4="Portugese",Languages!G402)))))))</f>
        <v>Zambia</v>
      </c>
      <c r="C204" s="69" t="s">
        <v>1000</v>
      </c>
      <c r="D204" s="85"/>
      <c r="G204" s="37" t="s">
        <v>1188</v>
      </c>
      <c r="H204" s="37" t="s">
        <v>1211</v>
      </c>
    </row>
    <row r="205" spans="2:8" x14ac:dyDescent="0.3">
      <c r="B205" s="37" t="str">
        <f>IF(Declaration!$I$4="English",Languages!A403,IF(Declaration!$I$4="French",Languages!B403,IF(Declaration!$I$4="Spanish",Languages!C403,IF(Declaration!$I$4="German",Languages!D403,IF(Declaration!$I$4="Chinese",Languages!E403,IF(Declaration!$I$4="Japanese",Languages!F403,IF(Declaration!$I$4="Portugese",Languages!G403)))))))</f>
        <v>Zimbabwe</v>
      </c>
      <c r="C205" s="69" t="s">
        <v>1000</v>
      </c>
      <c r="D205" s="85"/>
      <c r="G205" s="37" t="s">
        <v>1188</v>
      </c>
      <c r="H205" s="37" t="s">
        <v>1211</v>
      </c>
    </row>
    <row r="206" spans="2:8" ht="15" customHeight="1" x14ac:dyDescent="0.3">
      <c r="B206" s="400" t="s">
        <v>5129</v>
      </c>
      <c r="C206" s="401"/>
      <c r="D206" s="85"/>
      <c r="G206" s="23"/>
      <c r="H206" s="23"/>
    </row>
    <row r="207" spans="2:8" hidden="1" x14ac:dyDescent="0.3">
      <c r="C207" s="28"/>
    </row>
    <row r="208" spans="2:8" hidden="1" x14ac:dyDescent="0.3">
      <c r="C208" s="28"/>
    </row>
    <row r="209" spans="3:3" hidden="1" x14ac:dyDescent="0.3">
      <c r="C209" s="28"/>
    </row>
    <row r="210" spans="3:3" hidden="1" x14ac:dyDescent="0.3">
      <c r="C210" s="28"/>
    </row>
    <row r="211" spans="3:3" hidden="1" x14ac:dyDescent="0.3">
      <c r="C211" s="28"/>
    </row>
    <row r="212" spans="3:3" hidden="1" x14ac:dyDescent="0.3">
      <c r="C212" s="28"/>
    </row>
    <row r="213" spans="3:3" hidden="1" x14ac:dyDescent="0.3">
      <c r="C213" s="28"/>
    </row>
    <row r="214" spans="3:3" hidden="1" x14ac:dyDescent="0.3">
      <c r="C214" s="28"/>
    </row>
    <row r="215" spans="3:3" hidden="1" x14ac:dyDescent="0.3">
      <c r="C215" s="28"/>
    </row>
    <row r="216" spans="3:3" hidden="1" x14ac:dyDescent="0.3">
      <c r="C216" s="28"/>
    </row>
    <row r="217" spans="3:3" hidden="1" x14ac:dyDescent="0.3">
      <c r="C217" s="28"/>
    </row>
    <row r="218" spans="3:3" hidden="1" x14ac:dyDescent="0.3">
      <c r="C218" s="28"/>
    </row>
    <row r="219" spans="3:3" hidden="1" x14ac:dyDescent="0.3">
      <c r="C219" s="28"/>
    </row>
    <row r="220" spans="3:3" hidden="1" x14ac:dyDescent="0.3">
      <c r="C220" s="28"/>
    </row>
    <row r="221" spans="3:3" hidden="1" x14ac:dyDescent="0.3">
      <c r="C221" s="28"/>
    </row>
    <row r="222" spans="3:3" hidden="1" x14ac:dyDescent="0.3">
      <c r="C222" s="28"/>
    </row>
    <row r="223" spans="3:3" hidden="1" x14ac:dyDescent="0.3">
      <c r="C223" s="28"/>
    </row>
    <row r="224" spans="3:3" hidden="1" x14ac:dyDescent="0.3">
      <c r="C224" s="28"/>
    </row>
    <row r="225" spans="3:3" hidden="1" x14ac:dyDescent="0.3">
      <c r="C225" s="28"/>
    </row>
    <row r="226" spans="3:3" hidden="1" x14ac:dyDescent="0.3">
      <c r="C226" s="28"/>
    </row>
    <row r="227" spans="3:3" hidden="1" x14ac:dyDescent="0.3">
      <c r="C227" s="28"/>
    </row>
    <row r="228" spans="3:3" hidden="1" x14ac:dyDescent="0.3">
      <c r="C228" s="28"/>
    </row>
    <row r="229" spans="3:3" hidden="1" x14ac:dyDescent="0.3">
      <c r="C229" s="28"/>
    </row>
    <row r="230" spans="3:3" hidden="1" x14ac:dyDescent="0.3">
      <c r="C230" s="28"/>
    </row>
    <row r="231" spans="3:3" hidden="1" x14ac:dyDescent="0.3">
      <c r="C231" s="28"/>
    </row>
    <row r="232" spans="3:3" hidden="1" x14ac:dyDescent="0.3">
      <c r="C232" s="28"/>
    </row>
    <row r="233" spans="3:3" hidden="1" x14ac:dyDescent="0.3">
      <c r="C233" s="28"/>
    </row>
    <row r="234" spans="3:3" hidden="1" x14ac:dyDescent="0.3">
      <c r="C234" s="28"/>
    </row>
    <row r="235" spans="3:3" hidden="1" x14ac:dyDescent="0.3">
      <c r="C235" s="28"/>
    </row>
    <row r="236" spans="3:3" hidden="1" x14ac:dyDescent="0.3">
      <c r="C236" s="28"/>
    </row>
    <row r="237" spans="3:3" hidden="1" x14ac:dyDescent="0.3">
      <c r="C237" s="28"/>
    </row>
    <row r="238" spans="3:3" hidden="1" x14ac:dyDescent="0.3">
      <c r="C238" s="28"/>
    </row>
    <row r="239" spans="3:3" hidden="1" x14ac:dyDescent="0.3">
      <c r="C239" s="28"/>
    </row>
    <row r="240" spans="3:3" hidden="1" x14ac:dyDescent="0.3">
      <c r="C240" s="28"/>
    </row>
    <row r="241" spans="3:3" hidden="1" x14ac:dyDescent="0.3">
      <c r="C241" s="28"/>
    </row>
    <row r="242" spans="3:3" hidden="1" x14ac:dyDescent="0.3">
      <c r="C242" s="28"/>
    </row>
    <row r="243" spans="3:3" hidden="1" x14ac:dyDescent="0.3">
      <c r="C243" s="28"/>
    </row>
    <row r="244" spans="3:3" hidden="1" x14ac:dyDescent="0.3">
      <c r="C244" s="28"/>
    </row>
    <row r="245" spans="3:3" hidden="1" x14ac:dyDescent="0.3">
      <c r="C245" s="28"/>
    </row>
    <row r="246" spans="3:3" hidden="1" x14ac:dyDescent="0.3">
      <c r="C246" s="28"/>
    </row>
    <row r="247" spans="3:3" hidden="1" x14ac:dyDescent="0.3">
      <c r="C247" s="28"/>
    </row>
    <row r="248" spans="3:3" hidden="1" x14ac:dyDescent="0.3">
      <c r="C248" s="28"/>
    </row>
    <row r="249" spans="3:3" hidden="1" x14ac:dyDescent="0.3">
      <c r="C249" s="28"/>
    </row>
    <row r="250" spans="3:3" hidden="1" x14ac:dyDescent="0.3">
      <c r="C250" s="28"/>
    </row>
    <row r="251" spans="3:3" hidden="1" x14ac:dyDescent="0.3">
      <c r="C251" s="28"/>
    </row>
    <row r="252" spans="3:3" hidden="1" x14ac:dyDescent="0.3">
      <c r="C252" s="28"/>
    </row>
    <row r="253" spans="3:3" hidden="1" x14ac:dyDescent="0.3">
      <c r="C253" s="28"/>
    </row>
    <row r="254" spans="3:3" hidden="1" x14ac:dyDescent="0.3">
      <c r="C254" s="28"/>
    </row>
    <row r="255" spans="3:3" hidden="1" x14ac:dyDescent="0.3">
      <c r="C255" s="28"/>
    </row>
    <row r="256" spans="3:3" hidden="1" x14ac:dyDescent="0.3">
      <c r="C256" s="28"/>
    </row>
    <row r="257" spans="3:3" hidden="1" x14ac:dyDescent="0.3">
      <c r="C257" s="28"/>
    </row>
    <row r="258" spans="3:3" hidden="1" x14ac:dyDescent="0.3">
      <c r="C258" s="28"/>
    </row>
    <row r="259" spans="3:3" hidden="1" x14ac:dyDescent="0.3">
      <c r="C259" s="28"/>
    </row>
    <row r="260" spans="3:3" hidden="1" x14ac:dyDescent="0.3">
      <c r="C260" s="28"/>
    </row>
    <row r="261" spans="3:3" hidden="1" x14ac:dyDescent="0.3">
      <c r="C261" s="28"/>
    </row>
    <row r="262" spans="3:3" hidden="1" x14ac:dyDescent="0.3">
      <c r="C262" s="28"/>
    </row>
    <row r="263" spans="3:3" hidden="1" x14ac:dyDescent="0.3">
      <c r="C263" s="28"/>
    </row>
    <row r="264" spans="3:3" hidden="1" x14ac:dyDescent="0.3">
      <c r="C264" s="28"/>
    </row>
    <row r="265" spans="3:3" hidden="1" x14ac:dyDescent="0.3">
      <c r="C265" s="28"/>
    </row>
    <row r="266" spans="3:3" hidden="1" x14ac:dyDescent="0.3">
      <c r="C266" s="28"/>
    </row>
    <row r="267" spans="3:3" hidden="1" x14ac:dyDescent="0.3">
      <c r="C267" s="28"/>
    </row>
    <row r="268" spans="3:3" hidden="1" x14ac:dyDescent="0.3">
      <c r="C268" s="28"/>
    </row>
    <row r="269" spans="3:3" hidden="1" x14ac:dyDescent="0.3">
      <c r="C269" s="28"/>
    </row>
    <row r="270" spans="3:3" hidden="1" x14ac:dyDescent="0.3">
      <c r="C270" s="28"/>
    </row>
    <row r="271" spans="3:3" hidden="1" x14ac:dyDescent="0.3">
      <c r="C271" s="28"/>
    </row>
    <row r="272" spans="3:3" hidden="1" x14ac:dyDescent="0.3">
      <c r="C272" s="28"/>
    </row>
    <row r="273" spans="3:3" hidden="1" x14ac:dyDescent="0.3">
      <c r="C273" s="28"/>
    </row>
    <row r="274" spans="3:3" hidden="1" x14ac:dyDescent="0.3">
      <c r="C274" s="28"/>
    </row>
    <row r="275" spans="3:3" hidden="1" x14ac:dyDescent="0.3">
      <c r="C275" s="28"/>
    </row>
    <row r="276" spans="3:3" hidden="1" x14ac:dyDescent="0.3">
      <c r="C276" s="28"/>
    </row>
    <row r="277" spans="3:3" hidden="1" x14ac:dyDescent="0.3">
      <c r="C277" s="28"/>
    </row>
    <row r="278" spans="3:3" hidden="1" x14ac:dyDescent="0.3">
      <c r="C278" s="28"/>
    </row>
    <row r="279" spans="3:3" hidden="1" x14ac:dyDescent="0.3">
      <c r="C279" s="28"/>
    </row>
    <row r="280" spans="3:3" hidden="1" x14ac:dyDescent="0.3">
      <c r="C280" s="28"/>
    </row>
    <row r="281" spans="3:3" hidden="1" x14ac:dyDescent="0.3">
      <c r="C281" s="28"/>
    </row>
    <row r="282" spans="3:3" hidden="1" x14ac:dyDescent="0.3">
      <c r="C282" s="28"/>
    </row>
    <row r="283" spans="3:3" hidden="1" x14ac:dyDescent="0.3">
      <c r="C283" s="28"/>
    </row>
    <row r="284" spans="3:3" hidden="1" x14ac:dyDescent="0.3">
      <c r="C284" s="28"/>
    </row>
    <row r="285" spans="3:3" hidden="1" x14ac:dyDescent="0.3">
      <c r="C285" s="28"/>
    </row>
    <row r="286" spans="3:3" hidden="1" x14ac:dyDescent="0.3">
      <c r="C286" s="28"/>
    </row>
    <row r="287" spans="3:3" hidden="1" x14ac:dyDescent="0.3">
      <c r="C287" s="28"/>
    </row>
    <row r="288" spans="3:3" hidden="1" x14ac:dyDescent="0.3">
      <c r="C288" s="28"/>
    </row>
    <row r="289" spans="3:3" hidden="1" x14ac:dyDescent="0.3">
      <c r="C289" s="28"/>
    </row>
    <row r="290" spans="3:3" hidden="1" x14ac:dyDescent="0.3">
      <c r="C290" s="28"/>
    </row>
    <row r="291" spans="3:3" hidden="1" x14ac:dyDescent="0.3">
      <c r="C291" s="28"/>
    </row>
    <row r="292" spans="3:3" hidden="1" x14ac:dyDescent="0.3">
      <c r="C292" s="28"/>
    </row>
    <row r="293" spans="3:3" hidden="1" x14ac:dyDescent="0.3">
      <c r="C293" s="28"/>
    </row>
    <row r="294" spans="3:3" hidden="1" x14ac:dyDescent="0.3">
      <c r="C294" s="28"/>
    </row>
    <row r="295" spans="3:3" hidden="1" x14ac:dyDescent="0.3">
      <c r="C295" s="28"/>
    </row>
    <row r="296" spans="3:3" hidden="1" x14ac:dyDescent="0.3">
      <c r="C296" s="28"/>
    </row>
    <row r="297" spans="3:3" hidden="1" x14ac:dyDescent="0.3">
      <c r="C297" s="28"/>
    </row>
    <row r="298" spans="3:3" hidden="1" x14ac:dyDescent="0.3">
      <c r="C298" s="28"/>
    </row>
    <row r="299" spans="3:3" hidden="1" x14ac:dyDescent="0.3">
      <c r="C299" s="28"/>
    </row>
    <row r="300" spans="3:3" hidden="1" x14ac:dyDescent="0.3">
      <c r="C300" s="28"/>
    </row>
    <row r="301" spans="3:3" hidden="1" x14ac:dyDescent="0.3">
      <c r="C301" s="28"/>
    </row>
    <row r="302" spans="3:3" hidden="1" x14ac:dyDescent="0.3">
      <c r="C302" s="28"/>
    </row>
    <row r="303" spans="3:3" hidden="1" x14ac:dyDescent="0.3">
      <c r="C303" s="28"/>
    </row>
    <row r="304" spans="3:3" hidden="1" x14ac:dyDescent="0.3">
      <c r="C304" s="28"/>
    </row>
    <row r="305" spans="3:3" hidden="1" x14ac:dyDescent="0.3">
      <c r="C305" s="28"/>
    </row>
    <row r="306" spans="3:3" hidden="1" x14ac:dyDescent="0.3">
      <c r="C306" s="28"/>
    </row>
    <row r="307" spans="3:3" hidden="1" x14ac:dyDescent="0.3">
      <c r="C307" s="28"/>
    </row>
    <row r="308" spans="3:3" hidden="1" x14ac:dyDescent="0.3">
      <c r="C308" s="28"/>
    </row>
    <row r="309" spans="3:3" hidden="1" x14ac:dyDescent="0.3">
      <c r="C309" s="28"/>
    </row>
    <row r="310" spans="3:3" hidden="1" x14ac:dyDescent="0.3">
      <c r="C310" s="28"/>
    </row>
    <row r="311" spans="3:3" hidden="1" x14ac:dyDescent="0.3">
      <c r="C311" s="28"/>
    </row>
    <row r="312" spans="3:3" hidden="1" x14ac:dyDescent="0.3">
      <c r="C312" s="28"/>
    </row>
    <row r="313" spans="3:3" hidden="1" x14ac:dyDescent="0.3">
      <c r="C313" s="28"/>
    </row>
    <row r="314" spans="3:3" hidden="1" x14ac:dyDescent="0.3">
      <c r="C314" s="28"/>
    </row>
    <row r="315" spans="3:3" hidden="1" x14ac:dyDescent="0.3">
      <c r="C315" s="28"/>
    </row>
    <row r="316" spans="3:3" hidden="1" x14ac:dyDescent="0.3">
      <c r="C316" s="28"/>
    </row>
    <row r="317" spans="3:3" hidden="1" x14ac:dyDescent="0.3">
      <c r="C317" s="28"/>
    </row>
    <row r="318" spans="3:3" hidden="1" x14ac:dyDescent="0.3">
      <c r="C318" s="28"/>
    </row>
    <row r="319" spans="3:3" hidden="1" x14ac:dyDescent="0.3">
      <c r="C319" s="28"/>
    </row>
    <row r="320" spans="3:3" hidden="1" x14ac:dyDescent="0.3">
      <c r="C320" s="28"/>
    </row>
    <row r="321" spans="3:3" hidden="1" x14ac:dyDescent="0.3">
      <c r="C321" s="28"/>
    </row>
    <row r="322" spans="3:3" hidden="1" x14ac:dyDescent="0.3">
      <c r="C322" s="28"/>
    </row>
    <row r="323" spans="3:3" hidden="1" x14ac:dyDescent="0.3">
      <c r="C323" s="28"/>
    </row>
    <row r="324" spans="3:3" hidden="1" x14ac:dyDescent="0.3">
      <c r="C324" s="28"/>
    </row>
    <row r="325" spans="3:3" hidden="1" x14ac:dyDescent="0.3">
      <c r="C325" s="28"/>
    </row>
    <row r="326" spans="3:3" hidden="1" x14ac:dyDescent="0.3">
      <c r="C326" s="28"/>
    </row>
    <row r="327" spans="3:3" hidden="1" x14ac:dyDescent="0.3">
      <c r="C327" s="28"/>
    </row>
    <row r="328" spans="3:3" hidden="1" x14ac:dyDescent="0.3">
      <c r="C328" s="28"/>
    </row>
    <row r="329" spans="3:3" hidden="1" x14ac:dyDescent="0.3">
      <c r="C329" s="28"/>
    </row>
    <row r="330" spans="3:3" hidden="1" x14ac:dyDescent="0.3">
      <c r="C330" s="28"/>
    </row>
    <row r="331" spans="3:3" hidden="1" x14ac:dyDescent="0.3">
      <c r="C331" s="28"/>
    </row>
    <row r="332" spans="3:3" hidden="1" x14ac:dyDescent="0.3">
      <c r="C332" s="28"/>
    </row>
    <row r="333" spans="3:3" hidden="1" x14ac:dyDescent="0.3">
      <c r="C333" s="28"/>
    </row>
    <row r="334" spans="3:3" hidden="1" x14ac:dyDescent="0.3">
      <c r="C334" s="28"/>
    </row>
    <row r="335" spans="3:3" hidden="1" x14ac:dyDescent="0.3">
      <c r="C335" s="28"/>
    </row>
    <row r="336" spans="3:3" hidden="1" x14ac:dyDescent="0.3">
      <c r="C336" s="28"/>
    </row>
    <row r="337" spans="3:3" hidden="1" x14ac:dyDescent="0.3">
      <c r="C337" s="28"/>
    </row>
    <row r="338" spans="3:3" hidden="1" x14ac:dyDescent="0.3">
      <c r="C338" s="28"/>
    </row>
    <row r="339" spans="3:3" hidden="1" x14ac:dyDescent="0.3">
      <c r="C339" s="28"/>
    </row>
    <row r="340" spans="3:3" hidden="1" x14ac:dyDescent="0.3">
      <c r="C340" s="28"/>
    </row>
    <row r="341" spans="3:3" hidden="1" x14ac:dyDescent="0.3">
      <c r="C341" s="28"/>
    </row>
    <row r="342" spans="3:3" hidden="1" x14ac:dyDescent="0.3">
      <c r="C342" s="28"/>
    </row>
    <row r="343" spans="3:3" hidden="1" x14ac:dyDescent="0.3">
      <c r="C343" s="28"/>
    </row>
    <row r="344" spans="3:3" hidden="1" x14ac:dyDescent="0.3">
      <c r="C344" s="28"/>
    </row>
    <row r="345" spans="3:3" hidden="1" x14ac:dyDescent="0.3">
      <c r="C345" s="28"/>
    </row>
    <row r="346" spans="3:3" hidden="1" x14ac:dyDescent="0.3">
      <c r="C346" s="28"/>
    </row>
    <row r="347" spans="3:3" hidden="1" x14ac:dyDescent="0.3">
      <c r="C347" s="28"/>
    </row>
    <row r="348" spans="3:3" hidden="1" x14ac:dyDescent="0.3">
      <c r="C348" s="28"/>
    </row>
    <row r="349" spans="3:3" hidden="1" x14ac:dyDescent="0.3">
      <c r="C349" s="28"/>
    </row>
    <row r="350" spans="3:3" hidden="1" x14ac:dyDescent="0.3">
      <c r="C350" s="28"/>
    </row>
    <row r="351" spans="3:3" hidden="1" x14ac:dyDescent="0.3">
      <c r="C351" s="28"/>
    </row>
    <row r="352" spans="3:3" hidden="1" x14ac:dyDescent="0.3">
      <c r="C352" s="28"/>
    </row>
    <row r="353" spans="3:3" hidden="1" x14ac:dyDescent="0.3">
      <c r="C353" s="28"/>
    </row>
    <row r="354" spans="3:3" hidden="1" x14ac:dyDescent="0.3">
      <c r="C354" s="28"/>
    </row>
    <row r="355" spans="3:3" hidden="1" x14ac:dyDescent="0.3">
      <c r="C355" s="28"/>
    </row>
    <row r="356" spans="3:3" hidden="1" x14ac:dyDescent="0.3">
      <c r="C356" s="28"/>
    </row>
    <row r="357" spans="3:3" hidden="1" x14ac:dyDescent="0.3">
      <c r="C357" s="28"/>
    </row>
    <row r="358" spans="3:3" hidden="1" x14ac:dyDescent="0.3">
      <c r="C358" s="28"/>
    </row>
    <row r="359" spans="3:3" hidden="1" x14ac:dyDescent="0.3">
      <c r="C359" s="28"/>
    </row>
    <row r="360" spans="3:3" hidden="1" x14ac:dyDescent="0.3">
      <c r="C360" s="28"/>
    </row>
    <row r="361" spans="3:3" hidden="1" x14ac:dyDescent="0.3">
      <c r="C361" s="28"/>
    </row>
    <row r="362" spans="3:3" hidden="1" x14ac:dyDescent="0.3">
      <c r="C362" s="28"/>
    </row>
    <row r="363" spans="3:3" hidden="1" x14ac:dyDescent="0.3">
      <c r="C363" s="28"/>
    </row>
    <row r="364" spans="3:3" hidden="1" x14ac:dyDescent="0.3">
      <c r="C364" s="28"/>
    </row>
    <row r="365" spans="3:3" hidden="1" x14ac:dyDescent="0.3">
      <c r="C365" s="28"/>
    </row>
    <row r="366" spans="3:3" hidden="1" x14ac:dyDescent="0.3">
      <c r="C366" s="28"/>
    </row>
    <row r="367" spans="3:3" hidden="1" x14ac:dyDescent="0.3">
      <c r="C367" s="28"/>
    </row>
    <row r="368" spans="3:3" hidden="1" x14ac:dyDescent="0.3">
      <c r="C368" s="28"/>
    </row>
    <row r="369" spans="3:3" hidden="1" x14ac:dyDescent="0.3">
      <c r="C369" s="28"/>
    </row>
    <row r="370" spans="3:3" hidden="1" x14ac:dyDescent="0.3">
      <c r="C370" s="28"/>
    </row>
    <row r="371" spans="3:3" hidden="1" x14ac:dyDescent="0.3">
      <c r="C371" s="28"/>
    </row>
    <row r="372" spans="3:3" hidden="1" x14ac:dyDescent="0.3">
      <c r="C372" s="28"/>
    </row>
    <row r="373" spans="3:3" hidden="1" x14ac:dyDescent="0.3">
      <c r="C373" s="28"/>
    </row>
    <row r="374" spans="3:3" hidden="1" x14ac:dyDescent="0.3">
      <c r="C374" s="28"/>
    </row>
    <row r="375" spans="3:3" hidden="1" x14ac:dyDescent="0.3">
      <c r="C375" s="28"/>
    </row>
    <row r="376" spans="3:3" hidden="1" x14ac:dyDescent="0.3">
      <c r="C376" s="28"/>
    </row>
    <row r="377" spans="3:3" hidden="1" x14ac:dyDescent="0.3">
      <c r="C377" s="28"/>
    </row>
    <row r="378" spans="3:3" hidden="1" x14ac:dyDescent="0.3">
      <c r="C378" s="28"/>
    </row>
    <row r="379" spans="3:3" hidden="1" x14ac:dyDescent="0.3">
      <c r="C379" s="28"/>
    </row>
    <row r="380" spans="3:3" hidden="1" x14ac:dyDescent="0.3">
      <c r="C380" s="28"/>
    </row>
    <row r="381" spans="3:3" hidden="1" x14ac:dyDescent="0.3">
      <c r="C381" s="28"/>
    </row>
    <row r="382" spans="3:3" hidden="1" x14ac:dyDescent="0.3">
      <c r="C382" s="28"/>
    </row>
    <row r="383" spans="3:3" hidden="1" x14ac:dyDescent="0.3">
      <c r="C383" s="28"/>
    </row>
    <row r="384" spans="3:3" hidden="1" x14ac:dyDescent="0.3">
      <c r="C384" s="28"/>
    </row>
    <row r="385" spans="3:3" hidden="1" x14ac:dyDescent="0.3">
      <c r="C385" s="28"/>
    </row>
    <row r="386" spans="3:3" hidden="1" x14ac:dyDescent="0.3">
      <c r="C386" s="28"/>
    </row>
    <row r="387" spans="3:3" hidden="1" x14ac:dyDescent="0.3">
      <c r="C387" s="28"/>
    </row>
    <row r="388" spans="3:3" hidden="1" x14ac:dyDescent="0.3">
      <c r="C388" s="28"/>
    </row>
    <row r="389" spans="3:3" hidden="1" x14ac:dyDescent="0.3">
      <c r="C389" s="28"/>
    </row>
    <row r="390" spans="3:3" hidden="1" x14ac:dyDescent="0.3">
      <c r="C390" s="28"/>
    </row>
    <row r="391" spans="3:3" hidden="1" x14ac:dyDescent="0.3">
      <c r="C391" s="28"/>
    </row>
    <row r="392" spans="3:3" hidden="1" x14ac:dyDescent="0.3">
      <c r="C392" s="28"/>
    </row>
    <row r="393" spans="3:3" hidden="1" x14ac:dyDescent="0.3">
      <c r="C393" s="28"/>
    </row>
    <row r="394" spans="3:3" hidden="1" x14ac:dyDescent="0.3">
      <c r="C394" s="28"/>
    </row>
    <row r="395" spans="3:3" hidden="1" x14ac:dyDescent="0.3">
      <c r="C395" s="28"/>
    </row>
    <row r="396" spans="3:3" hidden="1" x14ac:dyDescent="0.3">
      <c r="C396" s="28"/>
    </row>
    <row r="397" spans="3:3" hidden="1" x14ac:dyDescent="0.3">
      <c r="C397" s="28"/>
    </row>
    <row r="398" spans="3:3" hidden="1" x14ac:dyDescent="0.3">
      <c r="C398" s="28"/>
    </row>
    <row r="399" spans="3:3" hidden="1" x14ac:dyDescent="0.3">
      <c r="C399" s="28"/>
    </row>
    <row r="400" spans="3:3" hidden="1" x14ac:dyDescent="0.3">
      <c r="C400" s="28"/>
    </row>
    <row r="401" spans="3:3" hidden="1" x14ac:dyDescent="0.3">
      <c r="C401" s="28"/>
    </row>
    <row r="402" spans="3:3" hidden="1" x14ac:dyDescent="0.3">
      <c r="C402" s="28"/>
    </row>
    <row r="403" spans="3:3" hidden="1" x14ac:dyDescent="0.3">
      <c r="C403" s="28"/>
    </row>
    <row r="404" spans="3:3" hidden="1" x14ac:dyDescent="0.3">
      <c r="C404" s="28"/>
    </row>
    <row r="405" spans="3:3" hidden="1" x14ac:dyDescent="0.3">
      <c r="C405" s="28"/>
    </row>
    <row r="406" spans="3:3" hidden="1" x14ac:dyDescent="0.3">
      <c r="C406" s="28"/>
    </row>
    <row r="407" spans="3:3" hidden="1" x14ac:dyDescent="0.3">
      <c r="C407" s="28"/>
    </row>
    <row r="408" spans="3:3" hidden="1" x14ac:dyDescent="0.3">
      <c r="C408" s="28"/>
    </row>
    <row r="409" spans="3:3" hidden="1" x14ac:dyDescent="0.3">
      <c r="C409" s="28"/>
    </row>
    <row r="410" spans="3:3" hidden="1" x14ac:dyDescent="0.3">
      <c r="C410" s="28"/>
    </row>
    <row r="411" spans="3:3" hidden="1" x14ac:dyDescent="0.3">
      <c r="C411" s="28"/>
    </row>
    <row r="412" spans="3:3" hidden="1" x14ac:dyDescent="0.3">
      <c r="C412" s="28"/>
    </row>
    <row r="413" spans="3:3" hidden="1" x14ac:dyDescent="0.3">
      <c r="C413" s="28"/>
    </row>
    <row r="414" spans="3:3" hidden="1" x14ac:dyDescent="0.3">
      <c r="C414" s="28"/>
    </row>
    <row r="415" spans="3:3" hidden="1" x14ac:dyDescent="0.3">
      <c r="C415" s="28"/>
    </row>
    <row r="416" spans="3:3" hidden="1" x14ac:dyDescent="0.3">
      <c r="C416" s="28"/>
    </row>
    <row r="417" spans="3:3" hidden="1" x14ac:dyDescent="0.3">
      <c r="C417" s="28"/>
    </row>
    <row r="418" spans="3:3" hidden="1" x14ac:dyDescent="0.3">
      <c r="C418" s="28"/>
    </row>
    <row r="419" spans="3:3" hidden="1" x14ac:dyDescent="0.3">
      <c r="C419" s="28"/>
    </row>
    <row r="420" spans="3:3" hidden="1" x14ac:dyDescent="0.3">
      <c r="C420" s="28"/>
    </row>
    <row r="421" spans="3:3" hidden="1" x14ac:dyDescent="0.3">
      <c r="C421" s="28"/>
    </row>
    <row r="422" spans="3:3" hidden="1" x14ac:dyDescent="0.3">
      <c r="C422" s="28"/>
    </row>
    <row r="423" spans="3:3" hidden="1" x14ac:dyDescent="0.3">
      <c r="C423" s="28"/>
    </row>
    <row r="424" spans="3:3" hidden="1" x14ac:dyDescent="0.3">
      <c r="C424" s="28"/>
    </row>
    <row r="425" spans="3:3" hidden="1" x14ac:dyDescent="0.3">
      <c r="C425" s="28"/>
    </row>
    <row r="426" spans="3:3" hidden="1" x14ac:dyDescent="0.3">
      <c r="C426" s="28"/>
    </row>
    <row r="427" spans="3:3" hidden="1" x14ac:dyDescent="0.3">
      <c r="C427" s="28"/>
    </row>
    <row r="428" spans="3:3" hidden="1" x14ac:dyDescent="0.3">
      <c r="C428" s="28"/>
    </row>
    <row r="429" spans="3:3" hidden="1" x14ac:dyDescent="0.3">
      <c r="C429" s="28"/>
    </row>
    <row r="430" spans="3:3" hidden="1" x14ac:dyDescent="0.3">
      <c r="C430" s="28"/>
    </row>
    <row r="431" spans="3:3" hidden="1" x14ac:dyDescent="0.3">
      <c r="C431" s="28"/>
    </row>
    <row r="432" spans="3:3" hidden="1" x14ac:dyDescent="0.3">
      <c r="C432" s="28"/>
    </row>
    <row r="433" spans="3:3" hidden="1" x14ac:dyDescent="0.3">
      <c r="C433" s="28"/>
    </row>
    <row r="434" spans="3:3" hidden="1" x14ac:dyDescent="0.3">
      <c r="C434" s="28"/>
    </row>
    <row r="435" spans="3:3" hidden="1" x14ac:dyDescent="0.3">
      <c r="C435" s="28"/>
    </row>
    <row r="436" spans="3:3" hidden="1" x14ac:dyDescent="0.3">
      <c r="C436" s="28"/>
    </row>
    <row r="437" spans="3:3" hidden="1" x14ac:dyDescent="0.3">
      <c r="C437" s="28"/>
    </row>
    <row r="438" spans="3:3" hidden="1" x14ac:dyDescent="0.3">
      <c r="C438" s="28"/>
    </row>
    <row r="439" spans="3:3" hidden="1" x14ac:dyDescent="0.3">
      <c r="C439" s="28"/>
    </row>
    <row r="440" spans="3:3" hidden="1" x14ac:dyDescent="0.3">
      <c r="C440" s="28"/>
    </row>
    <row r="441" spans="3:3" hidden="1" x14ac:dyDescent="0.3">
      <c r="C441" s="28"/>
    </row>
    <row r="442" spans="3:3" hidden="1" x14ac:dyDescent="0.3">
      <c r="C442" s="28"/>
    </row>
    <row r="443" spans="3:3" hidden="1" x14ac:dyDescent="0.3">
      <c r="C443" s="28"/>
    </row>
    <row r="444" spans="3:3" hidden="1" x14ac:dyDescent="0.3">
      <c r="C444" s="28"/>
    </row>
    <row r="445" spans="3:3" hidden="1" x14ac:dyDescent="0.3">
      <c r="C445" s="28"/>
    </row>
    <row r="446" spans="3:3" hidden="1" x14ac:dyDescent="0.3">
      <c r="C446" s="28"/>
    </row>
    <row r="447" spans="3:3" hidden="1" x14ac:dyDescent="0.3">
      <c r="C447" s="28"/>
    </row>
    <row r="448" spans="3:3" hidden="1" x14ac:dyDescent="0.3">
      <c r="C448" s="28"/>
    </row>
    <row r="449" spans="3:3" hidden="1" x14ac:dyDescent="0.3">
      <c r="C449" s="28"/>
    </row>
    <row r="450" spans="3:3" hidden="1" x14ac:dyDescent="0.3">
      <c r="C450" s="28"/>
    </row>
    <row r="451" spans="3:3" hidden="1" x14ac:dyDescent="0.3">
      <c r="C451" s="28"/>
    </row>
    <row r="452" spans="3:3" hidden="1" x14ac:dyDescent="0.3">
      <c r="C452" s="28"/>
    </row>
    <row r="453" spans="3:3" hidden="1" x14ac:dyDescent="0.3">
      <c r="C453" s="28"/>
    </row>
    <row r="454" spans="3:3" hidden="1" x14ac:dyDescent="0.3">
      <c r="C454" s="28"/>
    </row>
    <row r="455" spans="3:3" hidden="1" x14ac:dyDescent="0.3">
      <c r="C455" s="28"/>
    </row>
    <row r="456" spans="3:3" hidden="1" x14ac:dyDescent="0.3">
      <c r="C456" s="28"/>
    </row>
    <row r="457" spans="3:3" hidden="1" x14ac:dyDescent="0.3">
      <c r="C457" s="28"/>
    </row>
    <row r="458" spans="3:3" hidden="1" x14ac:dyDescent="0.3">
      <c r="C458" s="28"/>
    </row>
    <row r="459" spans="3:3" hidden="1" x14ac:dyDescent="0.3">
      <c r="C459" s="28"/>
    </row>
    <row r="460" spans="3:3" hidden="1" x14ac:dyDescent="0.3">
      <c r="C460" s="28"/>
    </row>
    <row r="461" spans="3:3" hidden="1" x14ac:dyDescent="0.3">
      <c r="C461" s="28"/>
    </row>
    <row r="462" spans="3:3" hidden="1" x14ac:dyDescent="0.3">
      <c r="C462" s="28"/>
    </row>
    <row r="463" spans="3:3" hidden="1" x14ac:dyDescent="0.3">
      <c r="C463" s="28"/>
    </row>
    <row r="464" spans="3:3" hidden="1" x14ac:dyDescent="0.3">
      <c r="C464" s="28"/>
    </row>
    <row r="465" spans="3:3" hidden="1" x14ac:dyDescent="0.3">
      <c r="C465" s="28"/>
    </row>
    <row r="466" spans="3:3" hidden="1" x14ac:dyDescent="0.3">
      <c r="C466" s="28"/>
    </row>
    <row r="467" spans="3:3" hidden="1" x14ac:dyDescent="0.3">
      <c r="C467" s="28"/>
    </row>
    <row r="468" spans="3:3" hidden="1" x14ac:dyDescent="0.3">
      <c r="C468" s="28"/>
    </row>
    <row r="469" spans="3:3" hidden="1" x14ac:dyDescent="0.3">
      <c r="C469" s="28"/>
    </row>
    <row r="470" spans="3:3" hidden="1" x14ac:dyDescent="0.3">
      <c r="C470" s="28"/>
    </row>
    <row r="471" spans="3:3" hidden="1" x14ac:dyDescent="0.3">
      <c r="C471" s="28"/>
    </row>
    <row r="472" spans="3:3" hidden="1" x14ac:dyDescent="0.3">
      <c r="C472" s="28"/>
    </row>
    <row r="473" spans="3:3" hidden="1" x14ac:dyDescent="0.3">
      <c r="C473" s="28"/>
    </row>
    <row r="474" spans="3:3" hidden="1" x14ac:dyDescent="0.3">
      <c r="C474" s="28"/>
    </row>
    <row r="475" spans="3:3" hidden="1" x14ac:dyDescent="0.3">
      <c r="C475" s="28"/>
    </row>
    <row r="476" spans="3:3" hidden="1" x14ac:dyDescent="0.3">
      <c r="C476" s="28"/>
    </row>
    <row r="477" spans="3:3" hidden="1" x14ac:dyDescent="0.3">
      <c r="C477" s="28"/>
    </row>
    <row r="478" spans="3:3" hidden="1" x14ac:dyDescent="0.3">
      <c r="C478" s="28"/>
    </row>
    <row r="479" spans="3:3" hidden="1" x14ac:dyDescent="0.3">
      <c r="C479" s="28"/>
    </row>
    <row r="480" spans="3:3" hidden="1" x14ac:dyDescent="0.3">
      <c r="C480" s="28"/>
    </row>
    <row r="481" spans="3:3" hidden="1" x14ac:dyDescent="0.3">
      <c r="C481" s="28"/>
    </row>
    <row r="482" spans="3:3" hidden="1" x14ac:dyDescent="0.3">
      <c r="C482" s="28"/>
    </row>
    <row r="483" spans="3:3" hidden="1" x14ac:dyDescent="0.3">
      <c r="C483" s="28"/>
    </row>
    <row r="484" spans="3:3" hidden="1" x14ac:dyDescent="0.3">
      <c r="C484" s="28"/>
    </row>
    <row r="485" spans="3:3" hidden="1" x14ac:dyDescent="0.3">
      <c r="C485" s="28"/>
    </row>
    <row r="486" spans="3:3" hidden="1" x14ac:dyDescent="0.3">
      <c r="C486" s="28"/>
    </row>
    <row r="487" spans="3:3" hidden="1" x14ac:dyDescent="0.3">
      <c r="C487" s="28"/>
    </row>
    <row r="488" spans="3:3" hidden="1" x14ac:dyDescent="0.3">
      <c r="C488" s="28"/>
    </row>
    <row r="489" spans="3:3" hidden="1" x14ac:dyDescent="0.3">
      <c r="C489" s="28"/>
    </row>
    <row r="490" spans="3:3" hidden="1" x14ac:dyDescent="0.3">
      <c r="C490" s="28"/>
    </row>
    <row r="491" spans="3:3" hidden="1" x14ac:dyDescent="0.3">
      <c r="C491" s="28"/>
    </row>
    <row r="492" spans="3:3" hidden="1" x14ac:dyDescent="0.3">
      <c r="C492" s="28"/>
    </row>
    <row r="493" spans="3:3" hidden="1" x14ac:dyDescent="0.3">
      <c r="C493" s="28"/>
    </row>
    <row r="494" spans="3:3" hidden="1" x14ac:dyDescent="0.3">
      <c r="C494" s="28"/>
    </row>
    <row r="495" spans="3:3" hidden="1" x14ac:dyDescent="0.3">
      <c r="C495" s="28"/>
    </row>
    <row r="496" spans="3:3" hidden="1" x14ac:dyDescent="0.3">
      <c r="C496" s="28"/>
    </row>
    <row r="497" spans="3:3" hidden="1" x14ac:dyDescent="0.3">
      <c r="C497" s="28"/>
    </row>
    <row r="498" spans="3:3" hidden="1" x14ac:dyDescent="0.3">
      <c r="C498" s="28"/>
    </row>
    <row r="499" spans="3:3" hidden="1" x14ac:dyDescent="0.3">
      <c r="C499" s="28"/>
    </row>
    <row r="500" spans="3:3" hidden="1" x14ac:dyDescent="0.3">
      <c r="C500" s="28"/>
    </row>
    <row r="501" spans="3:3" hidden="1" x14ac:dyDescent="0.3">
      <c r="C501" s="28"/>
    </row>
    <row r="502" spans="3:3" hidden="1" x14ac:dyDescent="0.3">
      <c r="C502" s="28"/>
    </row>
    <row r="503" spans="3:3" hidden="1" x14ac:dyDescent="0.3">
      <c r="C503" s="28"/>
    </row>
    <row r="504" spans="3:3" hidden="1" x14ac:dyDescent="0.3">
      <c r="C504" s="28"/>
    </row>
    <row r="505" spans="3:3" hidden="1" x14ac:dyDescent="0.3">
      <c r="C505" s="28"/>
    </row>
    <row r="506" spans="3:3" hidden="1" x14ac:dyDescent="0.3">
      <c r="C506" s="28"/>
    </row>
    <row r="507" spans="3:3" hidden="1" x14ac:dyDescent="0.3">
      <c r="C507" s="28"/>
    </row>
    <row r="508" spans="3:3" hidden="1" x14ac:dyDescent="0.3">
      <c r="C508" s="28"/>
    </row>
    <row r="509" spans="3:3" hidden="1" x14ac:dyDescent="0.3">
      <c r="C509" s="28"/>
    </row>
    <row r="510" spans="3:3" hidden="1" x14ac:dyDescent="0.3">
      <c r="C510" s="28"/>
    </row>
    <row r="511" spans="3:3" hidden="1" x14ac:dyDescent="0.3">
      <c r="C511" s="28"/>
    </row>
    <row r="512" spans="3:3" hidden="1" x14ac:dyDescent="0.3">
      <c r="C512" s="28"/>
    </row>
    <row r="513" spans="3:3" hidden="1" x14ac:dyDescent="0.3">
      <c r="C513" s="28"/>
    </row>
    <row r="514" spans="3:3" hidden="1" x14ac:dyDescent="0.3">
      <c r="C514" s="28"/>
    </row>
    <row r="515" spans="3:3" hidden="1" x14ac:dyDescent="0.3">
      <c r="C515" s="28"/>
    </row>
    <row r="516" spans="3:3" hidden="1" x14ac:dyDescent="0.3">
      <c r="C516" s="28"/>
    </row>
    <row r="517" spans="3:3" hidden="1" x14ac:dyDescent="0.3">
      <c r="C517" s="28"/>
    </row>
    <row r="518" spans="3:3" hidden="1" x14ac:dyDescent="0.3">
      <c r="C518" s="28"/>
    </row>
    <row r="519" spans="3:3" hidden="1" x14ac:dyDescent="0.3">
      <c r="C519" s="28"/>
    </row>
    <row r="520" spans="3:3" hidden="1" x14ac:dyDescent="0.3">
      <c r="C520" s="28"/>
    </row>
    <row r="521" spans="3:3" hidden="1" x14ac:dyDescent="0.3">
      <c r="C521" s="28"/>
    </row>
    <row r="522" spans="3:3" hidden="1" x14ac:dyDescent="0.3">
      <c r="C522" s="28"/>
    </row>
    <row r="523" spans="3:3" hidden="1" x14ac:dyDescent="0.3">
      <c r="C523" s="28"/>
    </row>
    <row r="524" spans="3:3" hidden="1" x14ac:dyDescent="0.3">
      <c r="C524" s="28"/>
    </row>
    <row r="525" spans="3:3" hidden="1" x14ac:dyDescent="0.3">
      <c r="C525" s="28"/>
    </row>
    <row r="526" spans="3:3" hidden="1" x14ac:dyDescent="0.3">
      <c r="C526" s="28"/>
    </row>
    <row r="527" spans="3:3" hidden="1" x14ac:dyDescent="0.3">
      <c r="C527" s="28"/>
    </row>
    <row r="528" spans="3:3" hidden="1" x14ac:dyDescent="0.3">
      <c r="C528" s="28"/>
    </row>
    <row r="529" spans="3:3" hidden="1" x14ac:dyDescent="0.3">
      <c r="C529" s="28"/>
    </row>
    <row r="530" spans="3:3" hidden="1" x14ac:dyDescent="0.3">
      <c r="C530" s="28"/>
    </row>
    <row r="531" spans="3:3" hidden="1" x14ac:dyDescent="0.3">
      <c r="C531" s="28"/>
    </row>
    <row r="532" spans="3:3" hidden="1" x14ac:dyDescent="0.3">
      <c r="C532" s="28"/>
    </row>
    <row r="533" spans="3:3" hidden="1" x14ac:dyDescent="0.3">
      <c r="C533" s="28"/>
    </row>
    <row r="534" spans="3:3" hidden="1" x14ac:dyDescent="0.3">
      <c r="C534" s="28"/>
    </row>
    <row r="535" spans="3:3" hidden="1" x14ac:dyDescent="0.3">
      <c r="C535" s="28"/>
    </row>
    <row r="536" spans="3:3" hidden="1" x14ac:dyDescent="0.3">
      <c r="C536" s="28"/>
    </row>
    <row r="537" spans="3:3" hidden="1" x14ac:dyDescent="0.3">
      <c r="C537" s="28"/>
    </row>
    <row r="538" spans="3:3" hidden="1" x14ac:dyDescent="0.3">
      <c r="C538" s="28"/>
    </row>
    <row r="539" spans="3:3" hidden="1" x14ac:dyDescent="0.3">
      <c r="C539" s="28"/>
    </row>
    <row r="540" spans="3:3" hidden="1" x14ac:dyDescent="0.3">
      <c r="C540" s="28"/>
    </row>
    <row r="541" spans="3:3" hidden="1" x14ac:dyDescent="0.3">
      <c r="C541" s="28"/>
    </row>
    <row r="542" spans="3:3" hidden="1" x14ac:dyDescent="0.3">
      <c r="C542" s="28"/>
    </row>
    <row r="543" spans="3:3" hidden="1" x14ac:dyDescent="0.3">
      <c r="C543" s="28"/>
    </row>
    <row r="544" spans="3:3" hidden="1" x14ac:dyDescent="0.3">
      <c r="C544" s="28"/>
    </row>
    <row r="545" spans="3:3" hidden="1" x14ac:dyDescent="0.3">
      <c r="C545" s="28"/>
    </row>
    <row r="546" spans="3:3" hidden="1" x14ac:dyDescent="0.3">
      <c r="C546" s="28"/>
    </row>
    <row r="547" spans="3:3" hidden="1" x14ac:dyDescent="0.3">
      <c r="C547" s="28"/>
    </row>
    <row r="548" spans="3:3" hidden="1" x14ac:dyDescent="0.3">
      <c r="C548" s="28"/>
    </row>
    <row r="549" spans="3:3" hidden="1" x14ac:dyDescent="0.3">
      <c r="C549" s="28"/>
    </row>
    <row r="550" spans="3:3" hidden="1" x14ac:dyDescent="0.3">
      <c r="C550" s="28"/>
    </row>
    <row r="551" spans="3:3" hidden="1" x14ac:dyDescent="0.3">
      <c r="C551" s="28"/>
    </row>
    <row r="552" spans="3:3" hidden="1" x14ac:dyDescent="0.3">
      <c r="C552" s="28"/>
    </row>
    <row r="553" spans="3:3" hidden="1" x14ac:dyDescent="0.3">
      <c r="C553" s="28"/>
    </row>
    <row r="554" spans="3:3" hidden="1" x14ac:dyDescent="0.3">
      <c r="C554" s="28"/>
    </row>
    <row r="555" spans="3:3" hidden="1" x14ac:dyDescent="0.3">
      <c r="C555" s="28"/>
    </row>
    <row r="556" spans="3:3" hidden="1" x14ac:dyDescent="0.3">
      <c r="C556" s="28"/>
    </row>
    <row r="557" spans="3:3" hidden="1" x14ac:dyDescent="0.3">
      <c r="C557" s="28"/>
    </row>
    <row r="558" spans="3:3" hidden="1" x14ac:dyDescent="0.3">
      <c r="C558" s="28"/>
    </row>
    <row r="559" spans="3:3" hidden="1" x14ac:dyDescent="0.3">
      <c r="C559" s="28"/>
    </row>
    <row r="560" spans="3:3" hidden="1" x14ac:dyDescent="0.3">
      <c r="C560" s="28"/>
    </row>
    <row r="561" spans="3:3" hidden="1" x14ac:dyDescent="0.3">
      <c r="C561" s="28"/>
    </row>
    <row r="562" spans="3:3" hidden="1" x14ac:dyDescent="0.3">
      <c r="C562" s="28"/>
    </row>
    <row r="563" spans="3:3" hidden="1" x14ac:dyDescent="0.3">
      <c r="C563" s="28"/>
    </row>
    <row r="564" spans="3:3" hidden="1" x14ac:dyDescent="0.3">
      <c r="C564" s="28"/>
    </row>
    <row r="565" spans="3:3" hidden="1" x14ac:dyDescent="0.3">
      <c r="C565" s="28"/>
    </row>
    <row r="566" spans="3:3" hidden="1" x14ac:dyDescent="0.3">
      <c r="C566" s="28"/>
    </row>
    <row r="567" spans="3:3" hidden="1" x14ac:dyDescent="0.3">
      <c r="C567" s="28"/>
    </row>
    <row r="568" spans="3:3" hidden="1" x14ac:dyDescent="0.3">
      <c r="C568" s="28"/>
    </row>
    <row r="569" spans="3:3" hidden="1" x14ac:dyDescent="0.3">
      <c r="C569" s="28"/>
    </row>
    <row r="570" spans="3:3" hidden="1" x14ac:dyDescent="0.3">
      <c r="C570" s="28"/>
    </row>
    <row r="571" spans="3:3" hidden="1" x14ac:dyDescent="0.3">
      <c r="C571" s="28"/>
    </row>
    <row r="572" spans="3:3" hidden="1" x14ac:dyDescent="0.3">
      <c r="C572" s="28"/>
    </row>
    <row r="573" spans="3:3" hidden="1" x14ac:dyDescent="0.3">
      <c r="C573" s="28"/>
    </row>
    <row r="574" spans="3:3" hidden="1" x14ac:dyDescent="0.3">
      <c r="C574" s="28"/>
    </row>
    <row r="575" spans="3:3" hidden="1" x14ac:dyDescent="0.3">
      <c r="C575" s="28"/>
    </row>
    <row r="576" spans="3:3" hidden="1" x14ac:dyDescent="0.3">
      <c r="C576" s="28"/>
    </row>
    <row r="577" spans="3:3" hidden="1" x14ac:dyDescent="0.3">
      <c r="C577" s="28"/>
    </row>
    <row r="578" spans="3:3" hidden="1" x14ac:dyDescent="0.3">
      <c r="C578" s="28"/>
    </row>
    <row r="579" spans="3:3" hidden="1" x14ac:dyDescent="0.3">
      <c r="C579" s="28"/>
    </row>
    <row r="580" spans="3:3" hidden="1" x14ac:dyDescent="0.3">
      <c r="C580" s="28"/>
    </row>
    <row r="581" spans="3:3" hidden="1" x14ac:dyDescent="0.3">
      <c r="C581" s="28"/>
    </row>
    <row r="582" spans="3:3" hidden="1" x14ac:dyDescent="0.3">
      <c r="C582" s="28"/>
    </row>
    <row r="583" spans="3:3" hidden="1" x14ac:dyDescent="0.3">
      <c r="C583" s="28"/>
    </row>
    <row r="584" spans="3:3" hidden="1" x14ac:dyDescent="0.3">
      <c r="C584" s="28"/>
    </row>
    <row r="585" spans="3:3" hidden="1" x14ac:dyDescent="0.3">
      <c r="C585" s="28"/>
    </row>
    <row r="586" spans="3:3" hidden="1" x14ac:dyDescent="0.3">
      <c r="C586" s="28"/>
    </row>
    <row r="587" spans="3:3" hidden="1" x14ac:dyDescent="0.3">
      <c r="C587" s="28"/>
    </row>
    <row r="588" spans="3:3" hidden="1" x14ac:dyDescent="0.3">
      <c r="C588" s="28"/>
    </row>
    <row r="589" spans="3:3" hidden="1" x14ac:dyDescent="0.3">
      <c r="C589" s="28"/>
    </row>
    <row r="590" spans="3:3" hidden="1" x14ac:dyDescent="0.3">
      <c r="C590" s="28"/>
    </row>
    <row r="591" spans="3:3" hidden="1" x14ac:dyDescent="0.3">
      <c r="C591" s="28"/>
    </row>
    <row r="592" spans="3:3" hidden="1" x14ac:dyDescent="0.3">
      <c r="C592" s="28"/>
    </row>
    <row r="593" spans="3:3" hidden="1" x14ac:dyDescent="0.3">
      <c r="C593" s="28"/>
    </row>
    <row r="594" spans="3:3" hidden="1" x14ac:dyDescent="0.3">
      <c r="C594" s="28"/>
    </row>
    <row r="595" spans="3:3" hidden="1" x14ac:dyDescent="0.3">
      <c r="C595" s="28"/>
    </row>
    <row r="596" spans="3:3" hidden="1" x14ac:dyDescent="0.3">
      <c r="C596" s="28"/>
    </row>
    <row r="597" spans="3:3" hidden="1" x14ac:dyDescent="0.3">
      <c r="C597" s="28"/>
    </row>
    <row r="598" spans="3:3" hidden="1" x14ac:dyDescent="0.3">
      <c r="C598" s="28"/>
    </row>
    <row r="599" spans="3:3" hidden="1" x14ac:dyDescent="0.3">
      <c r="C599" s="28"/>
    </row>
    <row r="600" spans="3:3" hidden="1" x14ac:dyDescent="0.3">
      <c r="C600" s="28"/>
    </row>
    <row r="601" spans="3:3" hidden="1" x14ac:dyDescent="0.3">
      <c r="C601" s="28"/>
    </row>
    <row r="602" spans="3:3" hidden="1" x14ac:dyDescent="0.3">
      <c r="C602" s="28"/>
    </row>
    <row r="603" spans="3:3" hidden="1" x14ac:dyDescent="0.3">
      <c r="C603" s="28"/>
    </row>
    <row r="604" spans="3:3" hidden="1" x14ac:dyDescent="0.3">
      <c r="C604" s="28"/>
    </row>
    <row r="605" spans="3:3" hidden="1" x14ac:dyDescent="0.3">
      <c r="C605" s="28"/>
    </row>
    <row r="606" spans="3:3" hidden="1" x14ac:dyDescent="0.3">
      <c r="C606" s="28"/>
    </row>
    <row r="607" spans="3:3" hidden="1" x14ac:dyDescent="0.3">
      <c r="C607" s="28"/>
    </row>
    <row r="608" spans="3:3" hidden="1" x14ac:dyDescent="0.3">
      <c r="C608" s="28"/>
    </row>
    <row r="609" spans="3:3" hidden="1" x14ac:dyDescent="0.3">
      <c r="C609" s="28"/>
    </row>
    <row r="610" spans="3:3" hidden="1" x14ac:dyDescent="0.3">
      <c r="C610" s="28"/>
    </row>
    <row r="611" spans="3:3" hidden="1" x14ac:dyDescent="0.3">
      <c r="C611" s="28"/>
    </row>
    <row r="612" spans="3:3" hidden="1" x14ac:dyDescent="0.3">
      <c r="C612" s="28"/>
    </row>
    <row r="613" spans="3:3" hidden="1" x14ac:dyDescent="0.3">
      <c r="C613" s="28"/>
    </row>
    <row r="614" spans="3:3" hidden="1" x14ac:dyDescent="0.3">
      <c r="C614" s="28"/>
    </row>
    <row r="615" spans="3:3" hidden="1" x14ac:dyDescent="0.3">
      <c r="C615" s="28"/>
    </row>
    <row r="616" spans="3:3" hidden="1" x14ac:dyDescent="0.3">
      <c r="C616" s="28"/>
    </row>
    <row r="617" spans="3:3" hidden="1" x14ac:dyDescent="0.3">
      <c r="C617" s="28"/>
    </row>
    <row r="618" spans="3:3" hidden="1" x14ac:dyDescent="0.3">
      <c r="C618" s="28"/>
    </row>
    <row r="619" spans="3:3" hidden="1" x14ac:dyDescent="0.3">
      <c r="C619" s="28"/>
    </row>
    <row r="620" spans="3:3" hidden="1" x14ac:dyDescent="0.3">
      <c r="C620" s="28"/>
    </row>
    <row r="621" spans="3:3" hidden="1" x14ac:dyDescent="0.3">
      <c r="C621" s="28"/>
    </row>
    <row r="622" spans="3:3" hidden="1" x14ac:dyDescent="0.3">
      <c r="C622" s="28"/>
    </row>
    <row r="623" spans="3:3" hidden="1" x14ac:dyDescent="0.3">
      <c r="C623" s="28"/>
    </row>
    <row r="624" spans="3:3" hidden="1" x14ac:dyDescent="0.3">
      <c r="C624" s="28"/>
    </row>
    <row r="625" spans="3:3" hidden="1" x14ac:dyDescent="0.3">
      <c r="C625" s="28"/>
    </row>
    <row r="626" spans="3:3" hidden="1" x14ac:dyDescent="0.3">
      <c r="C626" s="28"/>
    </row>
    <row r="627" spans="3:3" hidden="1" x14ac:dyDescent="0.3">
      <c r="C627" s="28"/>
    </row>
    <row r="628" spans="3:3" hidden="1" x14ac:dyDescent="0.3">
      <c r="C628" s="28"/>
    </row>
    <row r="629" spans="3:3" hidden="1" x14ac:dyDescent="0.3">
      <c r="C629" s="28"/>
    </row>
    <row r="630" spans="3:3" hidden="1" x14ac:dyDescent="0.3">
      <c r="C630" s="28"/>
    </row>
    <row r="631" spans="3:3" hidden="1" x14ac:dyDescent="0.3">
      <c r="C631" s="28"/>
    </row>
    <row r="632" spans="3:3" hidden="1" x14ac:dyDescent="0.3">
      <c r="C632" s="28"/>
    </row>
    <row r="633" spans="3:3" hidden="1" x14ac:dyDescent="0.3">
      <c r="C633" s="28"/>
    </row>
    <row r="634" spans="3:3" hidden="1" x14ac:dyDescent="0.3">
      <c r="C634" s="28"/>
    </row>
    <row r="635" spans="3:3" hidden="1" x14ac:dyDescent="0.3">
      <c r="C635" s="28"/>
    </row>
    <row r="636" spans="3:3" hidden="1" x14ac:dyDescent="0.3">
      <c r="C636" s="28"/>
    </row>
    <row r="637" spans="3:3" hidden="1" x14ac:dyDescent="0.3">
      <c r="C637" s="28"/>
    </row>
    <row r="638" spans="3:3" hidden="1" x14ac:dyDescent="0.3">
      <c r="C638" s="28"/>
    </row>
    <row r="639" spans="3:3" hidden="1" x14ac:dyDescent="0.3">
      <c r="C639" s="28"/>
    </row>
    <row r="640" spans="3:3" hidden="1" x14ac:dyDescent="0.3">
      <c r="C640" s="28"/>
    </row>
    <row r="641" spans="3:3" hidden="1" x14ac:dyDescent="0.3">
      <c r="C641" s="28"/>
    </row>
    <row r="642" spans="3:3" hidden="1" x14ac:dyDescent="0.3">
      <c r="C642" s="28"/>
    </row>
    <row r="643" spans="3:3" hidden="1" x14ac:dyDescent="0.3">
      <c r="C643" s="28"/>
    </row>
    <row r="644" spans="3:3" hidden="1" x14ac:dyDescent="0.3">
      <c r="C644" s="28"/>
    </row>
    <row r="645" spans="3:3" hidden="1" x14ac:dyDescent="0.3">
      <c r="C645" s="28"/>
    </row>
    <row r="646" spans="3:3" hidden="1" x14ac:dyDescent="0.3">
      <c r="C646" s="28"/>
    </row>
    <row r="647" spans="3:3" hidden="1" x14ac:dyDescent="0.3">
      <c r="C647" s="28"/>
    </row>
    <row r="648" spans="3:3" hidden="1" x14ac:dyDescent="0.3">
      <c r="C648" s="28"/>
    </row>
    <row r="649" spans="3:3" hidden="1" x14ac:dyDescent="0.3">
      <c r="C649" s="28"/>
    </row>
    <row r="650" spans="3:3" hidden="1" x14ac:dyDescent="0.3">
      <c r="C650" s="28"/>
    </row>
    <row r="651" spans="3:3" hidden="1" x14ac:dyDescent="0.3">
      <c r="C651" s="28"/>
    </row>
    <row r="652" spans="3:3" hidden="1" x14ac:dyDescent="0.3">
      <c r="C652" s="28"/>
    </row>
    <row r="653" spans="3:3" hidden="1" x14ac:dyDescent="0.3">
      <c r="C653" s="28"/>
    </row>
    <row r="654" spans="3:3" hidden="1" x14ac:dyDescent="0.3">
      <c r="C654" s="28"/>
    </row>
    <row r="655" spans="3:3" hidden="1" x14ac:dyDescent="0.3">
      <c r="C655" s="28"/>
    </row>
    <row r="656" spans="3:3" hidden="1" x14ac:dyDescent="0.3">
      <c r="C656" s="28"/>
    </row>
    <row r="657" spans="3:3" hidden="1" x14ac:dyDescent="0.3">
      <c r="C657" s="28"/>
    </row>
    <row r="658" spans="3:3" hidden="1" x14ac:dyDescent="0.3">
      <c r="C658" s="28"/>
    </row>
    <row r="659" spans="3:3" hidden="1" x14ac:dyDescent="0.3">
      <c r="C659" s="28"/>
    </row>
    <row r="660" spans="3:3" hidden="1" x14ac:dyDescent="0.3">
      <c r="C660" s="28"/>
    </row>
    <row r="661" spans="3:3" hidden="1" x14ac:dyDescent="0.3">
      <c r="C661" s="28"/>
    </row>
    <row r="662" spans="3:3" hidden="1" x14ac:dyDescent="0.3">
      <c r="C662" s="28"/>
    </row>
    <row r="663" spans="3:3" hidden="1" x14ac:dyDescent="0.3">
      <c r="C663" s="28"/>
    </row>
    <row r="664" spans="3:3" hidden="1" x14ac:dyDescent="0.3">
      <c r="C664" s="28"/>
    </row>
    <row r="665" spans="3:3" hidden="1" x14ac:dyDescent="0.3">
      <c r="C665" s="28"/>
    </row>
    <row r="666" spans="3:3" hidden="1" x14ac:dyDescent="0.3">
      <c r="C666" s="28"/>
    </row>
    <row r="667" spans="3:3" hidden="1" x14ac:dyDescent="0.3">
      <c r="C667" s="28"/>
    </row>
    <row r="668" spans="3:3" hidden="1" x14ac:dyDescent="0.3">
      <c r="C668" s="28"/>
    </row>
    <row r="669" spans="3:3" hidden="1" x14ac:dyDescent="0.3">
      <c r="C669" s="28"/>
    </row>
    <row r="670" spans="3:3" hidden="1" x14ac:dyDescent="0.3">
      <c r="C670" s="28"/>
    </row>
    <row r="671" spans="3:3" hidden="1" x14ac:dyDescent="0.3">
      <c r="C671" s="28"/>
    </row>
    <row r="672" spans="3:3" hidden="1" x14ac:dyDescent="0.3">
      <c r="C672" s="28"/>
    </row>
    <row r="673" spans="3:3" hidden="1" x14ac:dyDescent="0.3">
      <c r="C673" s="28"/>
    </row>
    <row r="674" spans="3:3" hidden="1" x14ac:dyDescent="0.3">
      <c r="C674" s="28"/>
    </row>
    <row r="675" spans="3:3" hidden="1" x14ac:dyDescent="0.3">
      <c r="C675" s="28"/>
    </row>
    <row r="676" spans="3:3" hidden="1" x14ac:dyDescent="0.3">
      <c r="C676" s="28"/>
    </row>
    <row r="677" spans="3:3" hidden="1" x14ac:dyDescent="0.3">
      <c r="C677" s="28"/>
    </row>
    <row r="678" spans="3:3" hidden="1" x14ac:dyDescent="0.3">
      <c r="C678" s="28"/>
    </row>
    <row r="679" spans="3:3" hidden="1" x14ac:dyDescent="0.3">
      <c r="C679" s="28"/>
    </row>
    <row r="680" spans="3:3" hidden="1" x14ac:dyDescent="0.3">
      <c r="C680" s="28"/>
    </row>
    <row r="681" spans="3:3" hidden="1" x14ac:dyDescent="0.3">
      <c r="C681" s="28"/>
    </row>
    <row r="682" spans="3:3" hidden="1" x14ac:dyDescent="0.3">
      <c r="C682" s="28"/>
    </row>
    <row r="683" spans="3:3" hidden="1" x14ac:dyDescent="0.3">
      <c r="C683" s="28"/>
    </row>
    <row r="684" spans="3:3" hidden="1" x14ac:dyDescent="0.3">
      <c r="C684" s="28"/>
    </row>
    <row r="685" spans="3:3" hidden="1" x14ac:dyDescent="0.3">
      <c r="C685" s="28"/>
    </row>
    <row r="686" spans="3:3" hidden="1" x14ac:dyDescent="0.3">
      <c r="C686" s="28"/>
    </row>
    <row r="687" spans="3:3" hidden="1" x14ac:dyDescent="0.3">
      <c r="C687" s="28"/>
    </row>
    <row r="688" spans="3:3" hidden="1" x14ac:dyDescent="0.3">
      <c r="C688" s="28"/>
    </row>
    <row r="689" spans="3:3" hidden="1" x14ac:dyDescent="0.3">
      <c r="C689" s="28"/>
    </row>
    <row r="690" spans="3:3" hidden="1" x14ac:dyDescent="0.3">
      <c r="C690" s="28"/>
    </row>
    <row r="691" spans="3:3" hidden="1" x14ac:dyDescent="0.3">
      <c r="C691" s="28"/>
    </row>
    <row r="692" spans="3:3" hidden="1" x14ac:dyDescent="0.3">
      <c r="C692" s="28"/>
    </row>
    <row r="693" spans="3:3" hidden="1" x14ac:dyDescent="0.3">
      <c r="C693" s="28"/>
    </row>
    <row r="694" spans="3:3" hidden="1" x14ac:dyDescent="0.3">
      <c r="C694" s="28"/>
    </row>
    <row r="695" spans="3:3" hidden="1" x14ac:dyDescent="0.3">
      <c r="C695" s="28"/>
    </row>
    <row r="696" spans="3:3" hidden="1" x14ac:dyDescent="0.3">
      <c r="C696" s="28"/>
    </row>
    <row r="697" spans="3:3" hidden="1" x14ac:dyDescent="0.3">
      <c r="C697" s="28"/>
    </row>
    <row r="698" spans="3:3" hidden="1" x14ac:dyDescent="0.3">
      <c r="C698" s="28"/>
    </row>
    <row r="699" spans="3:3" hidden="1" x14ac:dyDescent="0.3">
      <c r="C699" s="28"/>
    </row>
    <row r="700" spans="3:3" hidden="1" x14ac:dyDescent="0.3">
      <c r="C700" s="28"/>
    </row>
    <row r="701" spans="3:3" hidden="1" x14ac:dyDescent="0.3">
      <c r="C701" s="28"/>
    </row>
    <row r="702" spans="3:3" hidden="1" x14ac:dyDescent="0.3">
      <c r="C702" s="28"/>
    </row>
    <row r="703" spans="3:3" hidden="1" x14ac:dyDescent="0.3">
      <c r="C703" s="28"/>
    </row>
    <row r="704" spans="3:3" hidden="1" x14ac:dyDescent="0.3">
      <c r="C704" s="28"/>
    </row>
    <row r="705" spans="3:3" hidden="1" x14ac:dyDescent="0.3">
      <c r="C705" s="28"/>
    </row>
    <row r="706" spans="3:3" hidden="1" x14ac:dyDescent="0.3">
      <c r="C706" s="28"/>
    </row>
    <row r="707" spans="3:3" hidden="1" x14ac:dyDescent="0.3">
      <c r="C707" s="28"/>
    </row>
    <row r="708" spans="3:3" hidden="1" x14ac:dyDescent="0.3">
      <c r="C708" s="28"/>
    </row>
    <row r="709" spans="3:3" hidden="1" x14ac:dyDescent="0.3">
      <c r="C709" s="28"/>
    </row>
    <row r="710" spans="3:3" hidden="1" x14ac:dyDescent="0.3">
      <c r="C710" s="28"/>
    </row>
    <row r="711" spans="3:3" hidden="1" x14ac:dyDescent="0.3">
      <c r="C711" s="28"/>
    </row>
    <row r="712" spans="3:3" hidden="1" x14ac:dyDescent="0.3">
      <c r="C712" s="28"/>
    </row>
    <row r="713" spans="3:3" hidden="1" x14ac:dyDescent="0.3">
      <c r="C713" s="28"/>
    </row>
    <row r="714" spans="3:3" hidden="1" x14ac:dyDescent="0.3">
      <c r="C714" s="28"/>
    </row>
    <row r="715" spans="3:3" hidden="1" x14ac:dyDescent="0.3">
      <c r="C715" s="28"/>
    </row>
    <row r="716" spans="3:3" hidden="1" x14ac:dyDescent="0.3">
      <c r="C716" s="28"/>
    </row>
    <row r="717" spans="3:3" hidden="1" x14ac:dyDescent="0.3">
      <c r="C717" s="28"/>
    </row>
    <row r="718" spans="3:3" hidden="1" x14ac:dyDescent="0.3">
      <c r="C718" s="28"/>
    </row>
    <row r="719" spans="3:3" hidden="1" x14ac:dyDescent="0.3">
      <c r="C719" s="28"/>
    </row>
    <row r="720" spans="3:3" hidden="1" x14ac:dyDescent="0.3">
      <c r="C720" s="28"/>
    </row>
    <row r="721" spans="3:3" hidden="1" x14ac:dyDescent="0.3">
      <c r="C721" s="28"/>
    </row>
    <row r="722" spans="3:3" hidden="1" x14ac:dyDescent="0.3">
      <c r="C722" s="28"/>
    </row>
    <row r="723" spans="3:3" hidden="1" x14ac:dyDescent="0.3">
      <c r="C723" s="28"/>
    </row>
    <row r="724" spans="3:3" hidden="1" x14ac:dyDescent="0.3">
      <c r="C724" s="28"/>
    </row>
    <row r="725" spans="3:3" hidden="1" x14ac:dyDescent="0.3">
      <c r="C725" s="28"/>
    </row>
    <row r="726" spans="3:3" hidden="1" x14ac:dyDescent="0.3">
      <c r="C726" s="28"/>
    </row>
    <row r="727" spans="3:3" hidden="1" x14ac:dyDescent="0.3">
      <c r="C727" s="28"/>
    </row>
    <row r="728" spans="3:3" hidden="1" x14ac:dyDescent="0.3">
      <c r="C728" s="28"/>
    </row>
    <row r="729" spans="3:3" hidden="1" x14ac:dyDescent="0.3">
      <c r="C729" s="28"/>
    </row>
    <row r="730" spans="3:3" hidden="1" x14ac:dyDescent="0.3">
      <c r="C730" s="28"/>
    </row>
    <row r="731" spans="3:3" hidden="1" x14ac:dyDescent="0.3">
      <c r="C731" s="28"/>
    </row>
    <row r="732" spans="3:3" hidden="1" x14ac:dyDescent="0.3">
      <c r="C732" s="28"/>
    </row>
    <row r="733" spans="3:3" hidden="1" x14ac:dyDescent="0.3">
      <c r="C733" s="28"/>
    </row>
    <row r="734" spans="3:3" hidden="1" x14ac:dyDescent="0.3">
      <c r="C734" s="28"/>
    </row>
    <row r="735" spans="3:3" hidden="1" x14ac:dyDescent="0.3">
      <c r="C735" s="28"/>
    </row>
    <row r="736" spans="3:3" hidden="1" x14ac:dyDescent="0.3">
      <c r="C736" s="28"/>
    </row>
    <row r="737" spans="3:3" hidden="1" x14ac:dyDescent="0.3">
      <c r="C737" s="28"/>
    </row>
    <row r="738" spans="3:3" hidden="1" x14ac:dyDescent="0.3">
      <c r="C738" s="28"/>
    </row>
    <row r="739" spans="3:3" hidden="1" x14ac:dyDescent="0.3">
      <c r="C739" s="28"/>
    </row>
    <row r="740" spans="3:3" hidden="1" x14ac:dyDescent="0.3">
      <c r="C740" s="28"/>
    </row>
    <row r="741" spans="3:3" hidden="1" x14ac:dyDescent="0.3">
      <c r="C741" s="28"/>
    </row>
    <row r="742" spans="3:3" hidden="1" x14ac:dyDescent="0.3">
      <c r="C742" s="28"/>
    </row>
    <row r="743" spans="3:3" hidden="1" x14ac:dyDescent="0.3">
      <c r="C743" s="28"/>
    </row>
    <row r="744" spans="3:3" hidden="1" x14ac:dyDescent="0.3">
      <c r="C744" s="28"/>
    </row>
    <row r="745" spans="3:3" hidden="1" x14ac:dyDescent="0.3">
      <c r="C745" s="28"/>
    </row>
    <row r="746" spans="3:3" hidden="1" x14ac:dyDescent="0.3">
      <c r="C746" s="28"/>
    </row>
    <row r="747" spans="3:3" hidden="1" x14ac:dyDescent="0.3">
      <c r="C747" s="28"/>
    </row>
    <row r="748" spans="3:3" hidden="1" x14ac:dyDescent="0.3">
      <c r="C748" s="28"/>
    </row>
    <row r="749" spans="3:3" hidden="1" x14ac:dyDescent="0.3">
      <c r="C749" s="28"/>
    </row>
    <row r="750" spans="3:3" hidden="1" x14ac:dyDescent="0.3">
      <c r="C750" s="28"/>
    </row>
    <row r="751" spans="3:3" hidden="1" x14ac:dyDescent="0.3">
      <c r="C751" s="28"/>
    </row>
    <row r="752" spans="3:3" hidden="1" x14ac:dyDescent="0.3">
      <c r="C752" s="28"/>
    </row>
    <row r="753" spans="3:3" hidden="1" x14ac:dyDescent="0.3">
      <c r="C753" s="28"/>
    </row>
    <row r="754" spans="3:3" hidden="1" x14ac:dyDescent="0.3">
      <c r="C754" s="28"/>
    </row>
    <row r="755" spans="3:3" hidden="1" x14ac:dyDescent="0.3">
      <c r="C755" s="28"/>
    </row>
    <row r="756" spans="3:3" hidden="1" x14ac:dyDescent="0.3">
      <c r="C756" s="28"/>
    </row>
    <row r="757" spans="3:3" hidden="1" x14ac:dyDescent="0.3">
      <c r="C757" s="28"/>
    </row>
    <row r="758" spans="3:3" hidden="1" x14ac:dyDescent="0.3">
      <c r="C758" s="28"/>
    </row>
    <row r="759" spans="3:3" hidden="1" x14ac:dyDescent="0.3">
      <c r="C759" s="28"/>
    </row>
    <row r="760" spans="3:3" hidden="1" x14ac:dyDescent="0.3">
      <c r="C760" s="28"/>
    </row>
    <row r="761" spans="3:3" hidden="1" x14ac:dyDescent="0.3">
      <c r="C761" s="28"/>
    </row>
    <row r="762" spans="3:3" hidden="1" x14ac:dyDescent="0.3">
      <c r="C762" s="28"/>
    </row>
    <row r="763" spans="3:3" hidden="1" x14ac:dyDescent="0.3">
      <c r="C763" s="28"/>
    </row>
    <row r="764" spans="3:3" hidden="1" x14ac:dyDescent="0.3">
      <c r="C764" s="28"/>
    </row>
    <row r="765" spans="3:3" hidden="1" x14ac:dyDescent="0.3">
      <c r="C765" s="28"/>
    </row>
    <row r="766" spans="3:3" hidden="1" x14ac:dyDescent="0.3">
      <c r="C766" s="28"/>
    </row>
    <row r="767" spans="3:3" hidden="1" x14ac:dyDescent="0.3">
      <c r="C767" s="28"/>
    </row>
    <row r="768" spans="3:3" hidden="1" x14ac:dyDescent="0.3">
      <c r="C768" s="28"/>
    </row>
    <row r="769" spans="3:3" hidden="1" x14ac:dyDescent="0.3">
      <c r="C769" s="28"/>
    </row>
    <row r="770" spans="3:3" hidden="1" x14ac:dyDescent="0.3">
      <c r="C770" s="28"/>
    </row>
    <row r="771" spans="3:3" hidden="1" x14ac:dyDescent="0.3">
      <c r="C771" s="28"/>
    </row>
    <row r="772" spans="3:3" hidden="1" x14ac:dyDescent="0.3">
      <c r="C772" s="28"/>
    </row>
    <row r="773" spans="3:3" hidden="1" x14ac:dyDescent="0.3">
      <c r="C773" s="28"/>
    </row>
    <row r="774" spans="3:3" hidden="1" x14ac:dyDescent="0.3">
      <c r="C774" s="28"/>
    </row>
    <row r="775" spans="3:3" hidden="1" x14ac:dyDescent="0.3">
      <c r="C775" s="28"/>
    </row>
    <row r="776" spans="3:3" hidden="1" x14ac:dyDescent="0.3">
      <c r="C776" s="28"/>
    </row>
    <row r="777" spans="3:3" hidden="1" x14ac:dyDescent="0.3">
      <c r="C777" s="28"/>
    </row>
    <row r="778" spans="3:3" hidden="1" x14ac:dyDescent="0.3">
      <c r="C778" s="28"/>
    </row>
    <row r="779" spans="3:3" hidden="1" x14ac:dyDescent="0.3">
      <c r="C779" s="28"/>
    </row>
    <row r="780" spans="3:3" hidden="1" x14ac:dyDescent="0.3">
      <c r="C780" s="28"/>
    </row>
    <row r="781" spans="3:3" hidden="1" x14ac:dyDescent="0.3">
      <c r="C781" s="28"/>
    </row>
    <row r="782" spans="3:3" hidden="1" x14ac:dyDescent="0.3">
      <c r="C782" s="28"/>
    </row>
    <row r="783" spans="3:3" hidden="1" x14ac:dyDescent="0.3">
      <c r="C783" s="28"/>
    </row>
    <row r="784" spans="3:3" hidden="1" x14ac:dyDescent="0.3">
      <c r="C784" s="28"/>
    </row>
    <row r="785" spans="3:3" hidden="1" x14ac:dyDescent="0.3">
      <c r="C785" s="28"/>
    </row>
    <row r="786" spans="3:3" hidden="1" x14ac:dyDescent="0.3">
      <c r="C786" s="28"/>
    </row>
    <row r="787" spans="3:3" hidden="1" x14ac:dyDescent="0.3">
      <c r="C787" s="28"/>
    </row>
    <row r="788" spans="3:3" hidden="1" x14ac:dyDescent="0.3">
      <c r="C788" s="28"/>
    </row>
    <row r="789" spans="3:3" hidden="1" x14ac:dyDescent="0.3">
      <c r="C789" s="28"/>
    </row>
    <row r="790" spans="3:3" hidden="1" x14ac:dyDescent="0.3">
      <c r="C790" s="28"/>
    </row>
    <row r="791" spans="3:3" hidden="1" x14ac:dyDescent="0.3">
      <c r="C791" s="28"/>
    </row>
    <row r="792" spans="3:3" hidden="1" x14ac:dyDescent="0.3">
      <c r="C792" s="28"/>
    </row>
    <row r="793" spans="3:3" hidden="1" x14ac:dyDescent="0.3">
      <c r="C793" s="28"/>
    </row>
    <row r="794" spans="3:3" hidden="1" x14ac:dyDescent="0.3">
      <c r="C794" s="28"/>
    </row>
    <row r="795" spans="3:3" hidden="1" x14ac:dyDescent="0.3">
      <c r="C795" s="28"/>
    </row>
    <row r="796" spans="3:3" hidden="1" x14ac:dyDescent="0.3">
      <c r="C796" s="28"/>
    </row>
    <row r="797" spans="3:3" hidden="1" x14ac:dyDescent="0.3">
      <c r="C797" s="28"/>
    </row>
    <row r="798" spans="3:3" hidden="1" x14ac:dyDescent="0.3">
      <c r="C798" s="28"/>
    </row>
    <row r="799" spans="3:3" hidden="1" x14ac:dyDescent="0.3">
      <c r="C799" s="28"/>
    </row>
    <row r="800" spans="3:3" hidden="1" x14ac:dyDescent="0.3">
      <c r="C800" s="28"/>
    </row>
    <row r="801" spans="3:3" hidden="1" x14ac:dyDescent="0.3">
      <c r="C801" s="28"/>
    </row>
    <row r="802" spans="3:3" hidden="1" x14ac:dyDescent="0.3">
      <c r="C802" s="28"/>
    </row>
    <row r="803" spans="3:3" hidden="1" x14ac:dyDescent="0.3">
      <c r="C803" s="28"/>
    </row>
    <row r="804" spans="3:3" hidden="1" x14ac:dyDescent="0.3">
      <c r="C804" s="28"/>
    </row>
    <row r="805" spans="3:3" hidden="1" x14ac:dyDescent="0.3">
      <c r="C805" s="28"/>
    </row>
    <row r="806" spans="3:3" hidden="1" x14ac:dyDescent="0.3">
      <c r="C806" s="28"/>
    </row>
    <row r="807" spans="3:3" hidden="1" x14ac:dyDescent="0.3">
      <c r="C807" s="28"/>
    </row>
    <row r="808" spans="3:3" hidden="1" x14ac:dyDescent="0.3">
      <c r="C808" s="28"/>
    </row>
    <row r="809" spans="3:3" hidden="1" x14ac:dyDescent="0.3">
      <c r="C809" s="28"/>
    </row>
    <row r="810" spans="3:3" hidden="1" x14ac:dyDescent="0.3">
      <c r="C810" s="28"/>
    </row>
    <row r="811" spans="3:3" hidden="1" x14ac:dyDescent="0.3">
      <c r="C811" s="28"/>
    </row>
    <row r="812" spans="3:3" hidden="1" x14ac:dyDescent="0.3">
      <c r="C812" s="28"/>
    </row>
    <row r="813" spans="3:3" hidden="1" x14ac:dyDescent="0.3">
      <c r="C813" s="28"/>
    </row>
    <row r="814" spans="3:3" hidden="1" x14ac:dyDescent="0.3">
      <c r="C814" s="28"/>
    </row>
    <row r="815" spans="3:3" hidden="1" x14ac:dyDescent="0.3">
      <c r="C815" s="28"/>
    </row>
    <row r="816" spans="3:3" hidden="1" x14ac:dyDescent="0.3">
      <c r="C816" s="28"/>
    </row>
    <row r="817" spans="3:3" hidden="1" x14ac:dyDescent="0.3">
      <c r="C817" s="28"/>
    </row>
    <row r="818" spans="3:3" hidden="1" x14ac:dyDescent="0.3">
      <c r="C818" s="28"/>
    </row>
    <row r="819" spans="3:3" hidden="1" x14ac:dyDescent="0.3">
      <c r="C819" s="28"/>
    </row>
    <row r="820" spans="3:3" hidden="1" x14ac:dyDescent="0.3">
      <c r="C820" s="28"/>
    </row>
    <row r="821" spans="3:3" hidden="1" x14ac:dyDescent="0.3">
      <c r="C821" s="28"/>
    </row>
    <row r="822" spans="3:3" hidden="1" x14ac:dyDescent="0.3">
      <c r="C822" s="28"/>
    </row>
    <row r="823" spans="3:3" hidden="1" x14ac:dyDescent="0.3">
      <c r="C823" s="28"/>
    </row>
    <row r="824" spans="3:3" hidden="1" x14ac:dyDescent="0.3">
      <c r="C824" s="28"/>
    </row>
    <row r="825" spans="3:3" hidden="1" x14ac:dyDescent="0.3">
      <c r="C825" s="28"/>
    </row>
    <row r="826" spans="3:3" hidden="1" x14ac:dyDescent="0.3">
      <c r="C826" s="28"/>
    </row>
    <row r="827" spans="3:3" hidden="1" x14ac:dyDescent="0.3">
      <c r="C827" s="28"/>
    </row>
    <row r="828" spans="3:3" hidden="1" x14ac:dyDescent="0.3">
      <c r="C828" s="28"/>
    </row>
    <row r="829" spans="3:3" hidden="1" x14ac:dyDescent="0.3">
      <c r="C829" s="28"/>
    </row>
    <row r="830" spans="3:3" hidden="1" x14ac:dyDescent="0.3">
      <c r="C830" s="28"/>
    </row>
    <row r="831" spans="3:3" hidden="1" x14ac:dyDescent="0.3">
      <c r="C831" s="28"/>
    </row>
    <row r="832" spans="3:3" hidden="1" x14ac:dyDescent="0.3">
      <c r="C832" s="28"/>
    </row>
    <row r="833" spans="3:3" hidden="1" x14ac:dyDescent="0.3">
      <c r="C833" s="28"/>
    </row>
    <row r="834" spans="3:3" hidden="1" x14ac:dyDescent="0.3">
      <c r="C834" s="28"/>
    </row>
    <row r="835" spans="3:3" hidden="1" x14ac:dyDescent="0.3">
      <c r="C835" s="28"/>
    </row>
    <row r="836" spans="3:3" hidden="1" x14ac:dyDescent="0.3">
      <c r="C836" s="28"/>
    </row>
    <row r="837" spans="3:3" hidden="1" x14ac:dyDescent="0.3">
      <c r="C837" s="28"/>
    </row>
    <row r="838" spans="3:3" hidden="1" x14ac:dyDescent="0.3">
      <c r="C838" s="28"/>
    </row>
    <row r="839" spans="3:3" hidden="1" x14ac:dyDescent="0.3">
      <c r="C839" s="28"/>
    </row>
    <row r="840" spans="3:3" hidden="1" x14ac:dyDescent="0.3">
      <c r="C840" s="28"/>
    </row>
    <row r="841" spans="3:3" hidden="1" x14ac:dyDescent="0.3">
      <c r="C841" s="28"/>
    </row>
    <row r="842" spans="3:3" hidden="1" x14ac:dyDescent="0.3">
      <c r="C842" s="28"/>
    </row>
    <row r="843" spans="3:3" hidden="1" x14ac:dyDescent="0.3">
      <c r="C843" s="28"/>
    </row>
    <row r="844" spans="3:3" hidden="1" x14ac:dyDescent="0.3">
      <c r="C844" s="28"/>
    </row>
    <row r="845" spans="3:3" hidden="1" x14ac:dyDescent="0.3">
      <c r="C845" s="28"/>
    </row>
    <row r="846" spans="3:3" hidden="1" x14ac:dyDescent="0.3">
      <c r="C846" s="28"/>
    </row>
    <row r="847" spans="3:3" hidden="1" x14ac:dyDescent="0.3">
      <c r="C847" s="28"/>
    </row>
    <row r="848" spans="3:3" hidden="1" x14ac:dyDescent="0.3">
      <c r="C848" s="28"/>
    </row>
    <row r="849" spans="3:3" hidden="1" x14ac:dyDescent="0.3">
      <c r="C849" s="28"/>
    </row>
    <row r="850" spans="3:3" hidden="1" x14ac:dyDescent="0.3">
      <c r="C850" s="28"/>
    </row>
    <row r="851" spans="3:3" hidden="1" x14ac:dyDescent="0.3">
      <c r="C851" s="28"/>
    </row>
    <row r="852" spans="3:3" hidden="1" x14ac:dyDescent="0.3">
      <c r="C852" s="28"/>
    </row>
    <row r="853" spans="3:3" hidden="1" x14ac:dyDescent="0.3">
      <c r="C853" s="28"/>
    </row>
    <row r="854" spans="3:3" hidden="1" x14ac:dyDescent="0.3">
      <c r="C854" s="28"/>
    </row>
    <row r="855" spans="3:3" hidden="1" x14ac:dyDescent="0.3">
      <c r="C855" s="28"/>
    </row>
    <row r="856" spans="3:3" hidden="1" x14ac:dyDescent="0.3">
      <c r="C856" s="28"/>
    </row>
    <row r="857" spans="3:3" hidden="1" x14ac:dyDescent="0.3">
      <c r="C857" s="28"/>
    </row>
    <row r="858" spans="3:3" hidden="1" x14ac:dyDescent="0.3">
      <c r="C858" s="28"/>
    </row>
    <row r="859" spans="3:3" hidden="1" x14ac:dyDescent="0.3">
      <c r="C859" s="28"/>
    </row>
    <row r="860" spans="3:3" hidden="1" x14ac:dyDescent="0.3">
      <c r="C860" s="28"/>
    </row>
    <row r="861" spans="3:3" hidden="1" x14ac:dyDescent="0.3">
      <c r="C861" s="28"/>
    </row>
    <row r="862" spans="3:3" hidden="1" x14ac:dyDescent="0.3">
      <c r="C862" s="28"/>
    </row>
    <row r="863" spans="3:3" hidden="1" x14ac:dyDescent="0.3">
      <c r="C863" s="28"/>
    </row>
    <row r="864" spans="3:3" hidden="1" x14ac:dyDescent="0.3">
      <c r="C864" s="28"/>
    </row>
    <row r="865" spans="3:3" hidden="1" x14ac:dyDescent="0.3">
      <c r="C865" s="28"/>
    </row>
    <row r="866" spans="3:3" hidden="1" x14ac:dyDescent="0.3">
      <c r="C866" s="28"/>
    </row>
    <row r="867" spans="3:3" hidden="1" x14ac:dyDescent="0.3">
      <c r="C867" s="28"/>
    </row>
    <row r="868" spans="3:3" hidden="1" x14ac:dyDescent="0.3">
      <c r="C868" s="28"/>
    </row>
    <row r="869" spans="3:3" hidden="1" x14ac:dyDescent="0.3">
      <c r="C869" s="28"/>
    </row>
    <row r="870" spans="3:3" hidden="1" x14ac:dyDescent="0.3">
      <c r="C870" s="28"/>
    </row>
    <row r="871" spans="3:3" hidden="1" x14ac:dyDescent="0.3">
      <c r="C871" s="28"/>
    </row>
    <row r="872" spans="3:3" hidden="1" x14ac:dyDescent="0.3">
      <c r="C872" s="28"/>
    </row>
    <row r="873" spans="3:3" hidden="1" x14ac:dyDescent="0.3">
      <c r="C873" s="28"/>
    </row>
    <row r="874" spans="3:3" hidden="1" x14ac:dyDescent="0.3">
      <c r="C874" s="28"/>
    </row>
    <row r="875" spans="3:3" hidden="1" x14ac:dyDescent="0.3">
      <c r="C875" s="28"/>
    </row>
    <row r="876" spans="3:3" hidden="1" x14ac:dyDescent="0.3">
      <c r="C876" s="28"/>
    </row>
    <row r="877" spans="3:3" hidden="1" x14ac:dyDescent="0.3">
      <c r="C877" s="28"/>
    </row>
    <row r="878" spans="3:3" hidden="1" x14ac:dyDescent="0.3">
      <c r="C878" s="28"/>
    </row>
    <row r="879" spans="3:3" hidden="1" x14ac:dyDescent="0.3">
      <c r="C879" s="28"/>
    </row>
    <row r="880" spans="3:3" hidden="1" x14ac:dyDescent="0.3">
      <c r="C880" s="28"/>
    </row>
    <row r="881" spans="3:3" hidden="1" x14ac:dyDescent="0.3">
      <c r="C881" s="28"/>
    </row>
    <row r="882" spans="3:3" hidden="1" x14ac:dyDescent="0.3">
      <c r="C882" s="28"/>
    </row>
    <row r="883" spans="3:3" hidden="1" x14ac:dyDescent="0.3">
      <c r="C883" s="28"/>
    </row>
    <row r="884" spans="3:3" hidden="1" x14ac:dyDescent="0.3">
      <c r="C884" s="28"/>
    </row>
    <row r="885" spans="3:3" hidden="1" x14ac:dyDescent="0.3">
      <c r="C885" s="28"/>
    </row>
    <row r="886" spans="3:3" hidden="1" x14ac:dyDescent="0.3">
      <c r="C886" s="28"/>
    </row>
    <row r="887" spans="3:3" hidden="1" x14ac:dyDescent="0.3">
      <c r="C887" s="28"/>
    </row>
    <row r="888" spans="3:3" hidden="1" x14ac:dyDescent="0.3">
      <c r="C888" s="28"/>
    </row>
    <row r="889" spans="3:3" hidden="1" x14ac:dyDescent="0.3">
      <c r="C889" s="28"/>
    </row>
    <row r="890" spans="3:3" hidden="1" x14ac:dyDescent="0.3">
      <c r="C890" s="28"/>
    </row>
    <row r="891" spans="3:3" hidden="1" x14ac:dyDescent="0.3">
      <c r="C891" s="28"/>
    </row>
    <row r="892" spans="3:3" hidden="1" x14ac:dyDescent="0.3">
      <c r="C892" s="28"/>
    </row>
    <row r="893" spans="3:3" hidden="1" x14ac:dyDescent="0.3">
      <c r="C893" s="28"/>
    </row>
    <row r="894" spans="3:3" hidden="1" x14ac:dyDescent="0.3">
      <c r="C894" s="28"/>
    </row>
    <row r="895" spans="3:3" hidden="1" x14ac:dyDescent="0.3">
      <c r="C895" s="28"/>
    </row>
    <row r="896" spans="3:3" hidden="1" x14ac:dyDescent="0.3">
      <c r="C896" s="28"/>
    </row>
    <row r="897" spans="3:3" hidden="1" x14ac:dyDescent="0.3">
      <c r="C897" s="28"/>
    </row>
    <row r="898" spans="3:3" hidden="1" x14ac:dyDescent="0.3">
      <c r="C898" s="28"/>
    </row>
    <row r="899" spans="3:3" hidden="1" x14ac:dyDescent="0.3">
      <c r="C899" s="28"/>
    </row>
    <row r="900" spans="3:3" hidden="1" x14ac:dyDescent="0.3">
      <c r="C900" s="28"/>
    </row>
    <row r="901" spans="3:3" hidden="1" x14ac:dyDescent="0.3">
      <c r="C901" s="28"/>
    </row>
    <row r="902" spans="3:3" hidden="1" x14ac:dyDescent="0.3">
      <c r="C902" s="28"/>
    </row>
    <row r="903" spans="3:3" hidden="1" x14ac:dyDescent="0.3">
      <c r="C903" s="28"/>
    </row>
    <row r="904" spans="3:3" hidden="1" x14ac:dyDescent="0.3">
      <c r="C904" s="28"/>
    </row>
    <row r="905" spans="3:3" hidden="1" x14ac:dyDescent="0.3">
      <c r="C905" s="28"/>
    </row>
    <row r="906" spans="3:3" hidden="1" x14ac:dyDescent="0.3">
      <c r="C906" s="28"/>
    </row>
    <row r="907" spans="3:3" hidden="1" x14ac:dyDescent="0.3">
      <c r="C907" s="28"/>
    </row>
    <row r="908" spans="3:3" hidden="1" x14ac:dyDescent="0.3">
      <c r="C908" s="28"/>
    </row>
    <row r="909" spans="3:3" hidden="1" x14ac:dyDescent="0.3">
      <c r="C909" s="28"/>
    </row>
    <row r="910" spans="3:3" hidden="1" x14ac:dyDescent="0.3">
      <c r="C910" s="28"/>
    </row>
    <row r="911" spans="3:3" hidden="1" x14ac:dyDescent="0.3">
      <c r="C911" s="28"/>
    </row>
    <row r="912" spans="3:3" hidden="1" x14ac:dyDescent="0.3">
      <c r="C912" s="28"/>
    </row>
    <row r="913" spans="3:3" hidden="1" x14ac:dyDescent="0.3">
      <c r="C913" s="28"/>
    </row>
    <row r="914" spans="3:3" hidden="1" x14ac:dyDescent="0.3">
      <c r="C914" s="28"/>
    </row>
    <row r="915" spans="3:3" hidden="1" x14ac:dyDescent="0.3">
      <c r="C915" s="28"/>
    </row>
    <row r="916" spans="3:3" hidden="1" x14ac:dyDescent="0.3">
      <c r="C916" s="28"/>
    </row>
    <row r="917" spans="3:3" hidden="1" x14ac:dyDescent="0.3">
      <c r="C917" s="28"/>
    </row>
    <row r="918" spans="3:3" hidden="1" x14ac:dyDescent="0.3">
      <c r="C918" s="28"/>
    </row>
    <row r="919" spans="3:3" hidden="1" x14ac:dyDescent="0.3">
      <c r="C919" s="28"/>
    </row>
    <row r="920" spans="3:3" hidden="1" x14ac:dyDescent="0.3">
      <c r="C920" s="28"/>
    </row>
    <row r="921" spans="3:3" hidden="1" x14ac:dyDescent="0.3">
      <c r="C921" s="28"/>
    </row>
    <row r="922" spans="3:3" hidden="1" x14ac:dyDescent="0.3">
      <c r="C922" s="28"/>
    </row>
    <row r="923" spans="3:3" hidden="1" x14ac:dyDescent="0.3">
      <c r="C923" s="28"/>
    </row>
    <row r="924" spans="3:3" hidden="1" x14ac:dyDescent="0.3">
      <c r="C924" s="28"/>
    </row>
    <row r="925" spans="3:3" hidden="1" x14ac:dyDescent="0.3">
      <c r="C925" s="28"/>
    </row>
    <row r="926" spans="3:3" hidden="1" x14ac:dyDescent="0.3">
      <c r="C926" s="28"/>
    </row>
    <row r="927" spans="3:3" hidden="1" x14ac:dyDescent="0.3">
      <c r="C927" s="28"/>
    </row>
    <row r="928" spans="3:3" hidden="1" x14ac:dyDescent="0.3">
      <c r="C928" s="28"/>
    </row>
    <row r="929" spans="3:3" hidden="1" x14ac:dyDescent="0.3">
      <c r="C929" s="28"/>
    </row>
    <row r="930" spans="3:3" hidden="1" x14ac:dyDescent="0.3">
      <c r="C930" s="28"/>
    </row>
    <row r="931" spans="3:3" hidden="1" x14ac:dyDescent="0.3">
      <c r="C931" s="28"/>
    </row>
    <row r="932" spans="3:3" hidden="1" x14ac:dyDescent="0.3">
      <c r="C932" s="28"/>
    </row>
    <row r="933" spans="3:3" hidden="1" x14ac:dyDescent="0.3">
      <c r="C933" s="28"/>
    </row>
    <row r="934" spans="3:3" hidden="1" x14ac:dyDescent="0.3">
      <c r="C934" s="28"/>
    </row>
    <row r="935" spans="3:3" hidden="1" x14ac:dyDescent="0.3">
      <c r="C935" s="28"/>
    </row>
    <row r="936" spans="3:3" hidden="1" x14ac:dyDescent="0.3">
      <c r="C936" s="28"/>
    </row>
    <row r="937" spans="3:3" hidden="1" x14ac:dyDescent="0.3">
      <c r="C937" s="28"/>
    </row>
    <row r="938" spans="3:3" hidden="1" x14ac:dyDescent="0.3">
      <c r="C938" s="28"/>
    </row>
    <row r="939" spans="3:3" hidden="1" x14ac:dyDescent="0.3">
      <c r="C939" s="28"/>
    </row>
    <row r="940" spans="3:3" hidden="1" x14ac:dyDescent="0.3">
      <c r="C940" s="28"/>
    </row>
    <row r="941" spans="3:3" hidden="1" x14ac:dyDescent="0.3">
      <c r="C941" s="28"/>
    </row>
    <row r="942" spans="3:3" hidden="1" x14ac:dyDescent="0.3">
      <c r="C942" s="28"/>
    </row>
    <row r="943" spans="3:3" hidden="1" x14ac:dyDescent="0.3">
      <c r="C943" s="28"/>
    </row>
    <row r="944" spans="3:3" hidden="1" x14ac:dyDescent="0.3">
      <c r="C944" s="28"/>
    </row>
    <row r="945" spans="3:3" hidden="1" x14ac:dyDescent="0.3">
      <c r="C945" s="28"/>
    </row>
    <row r="946" spans="3:3" hidden="1" x14ac:dyDescent="0.3">
      <c r="C946" s="28"/>
    </row>
    <row r="947" spans="3:3" hidden="1" x14ac:dyDescent="0.3">
      <c r="C947" s="28"/>
    </row>
    <row r="948" spans="3:3" hidden="1" x14ac:dyDescent="0.3">
      <c r="C948" s="28"/>
    </row>
    <row r="949" spans="3:3" hidden="1" x14ac:dyDescent="0.3">
      <c r="C949" s="28"/>
    </row>
    <row r="950" spans="3:3" hidden="1" x14ac:dyDescent="0.3">
      <c r="C950" s="28"/>
    </row>
    <row r="951" spans="3:3" hidden="1" x14ac:dyDescent="0.3">
      <c r="C951" s="28"/>
    </row>
    <row r="952" spans="3:3" hidden="1" x14ac:dyDescent="0.3">
      <c r="C952" s="28"/>
    </row>
    <row r="953" spans="3:3" hidden="1" x14ac:dyDescent="0.3">
      <c r="C953" s="28"/>
    </row>
    <row r="954" spans="3:3" hidden="1" x14ac:dyDescent="0.3">
      <c r="C954" s="28"/>
    </row>
    <row r="955" spans="3:3" hidden="1" x14ac:dyDescent="0.3">
      <c r="C955" s="28"/>
    </row>
    <row r="956" spans="3:3" hidden="1" x14ac:dyDescent="0.3">
      <c r="C956" s="28"/>
    </row>
    <row r="957" spans="3:3" hidden="1" x14ac:dyDescent="0.3">
      <c r="C957" s="28"/>
    </row>
    <row r="958" spans="3:3" hidden="1" x14ac:dyDescent="0.3">
      <c r="C958" s="28"/>
    </row>
    <row r="959" spans="3:3" hidden="1" x14ac:dyDescent="0.3">
      <c r="C959" s="28"/>
    </row>
    <row r="960" spans="3:3" hidden="1" x14ac:dyDescent="0.3">
      <c r="C960" s="28"/>
    </row>
    <row r="961" spans="3:3" hidden="1" x14ac:dyDescent="0.3">
      <c r="C961" s="28"/>
    </row>
    <row r="962" spans="3:3" hidden="1" x14ac:dyDescent="0.3">
      <c r="C962" s="28"/>
    </row>
    <row r="963" spans="3:3" hidden="1" x14ac:dyDescent="0.3">
      <c r="C963" s="28"/>
    </row>
    <row r="964" spans="3:3" hidden="1" x14ac:dyDescent="0.3">
      <c r="C964" s="28"/>
    </row>
    <row r="965" spans="3:3" hidden="1" x14ac:dyDescent="0.3">
      <c r="C965" s="28"/>
    </row>
    <row r="966" spans="3:3" hidden="1" x14ac:dyDescent="0.3">
      <c r="C966" s="28"/>
    </row>
    <row r="967" spans="3:3" hidden="1" x14ac:dyDescent="0.3">
      <c r="C967" s="28"/>
    </row>
    <row r="968" spans="3:3" hidden="1" x14ac:dyDescent="0.3">
      <c r="C968" s="28"/>
    </row>
    <row r="969" spans="3:3" hidden="1" x14ac:dyDescent="0.3">
      <c r="C969" s="28"/>
    </row>
    <row r="970" spans="3:3" hidden="1" x14ac:dyDescent="0.3">
      <c r="C970" s="28"/>
    </row>
    <row r="971" spans="3:3" hidden="1" x14ac:dyDescent="0.3">
      <c r="C971" s="28"/>
    </row>
    <row r="972" spans="3:3" hidden="1" x14ac:dyDescent="0.3">
      <c r="C972" s="28"/>
    </row>
    <row r="973" spans="3:3" hidden="1" x14ac:dyDescent="0.3">
      <c r="C973" s="28"/>
    </row>
    <row r="974" spans="3:3" hidden="1" x14ac:dyDescent="0.3">
      <c r="C974" s="28"/>
    </row>
    <row r="975" spans="3:3" hidden="1" x14ac:dyDescent="0.3">
      <c r="C975" s="28"/>
    </row>
    <row r="976" spans="3:3" hidden="1" x14ac:dyDescent="0.3">
      <c r="C976" s="28"/>
    </row>
    <row r="977" spans="3:3" hidden="1" x14ac:dyDescent="0.3">
      <c r="C977" s="28"/>
    </row>
    <row r="978" spans="3:3" hidden="1" x14ac:dyDescent="0.3">
      <c r="C978" s="28"/>
    </row>
    <row r="979" spans="3:3" hidden="1" x14ac:dyDescent="0.3">
      <c r="C979" s="28"/>
    </row>
    <row r="980" spans="3:3" hidden="1" x14ac:dyDescent="0.3">
      <c r="C980" s="28"/>
    </row>
    <row r="981" spans="3:3" hidden="1" x14ac:dyDescent="0.3">
      <c r="C981" s="28"/>
    </row>
    <row r="982" spans="3:3" hidden="1" x14ac:dyDescent="0.3">
      <c r="C982" s="28"/>
    </row>
    <row r="983" spans="3:3" hidden="1" x14ac:dyDescent="0.3">
      <c r="C983" s="28"/>
    </row>
    <row r="984" spans="3:3" hidden="1" x14ac:dyDescent="0.3">
      <c r="C984" s="28"/>
    </row>
    <row r="985" spans="3:3" hidden="1" x14ac:dyDescent="0.3">
      <c r="C985" s="28"/>
    </row>
    <row r="986" spans="3:3" hidden="1" x14ac:dyDescent="0.3">
      <c r="C986" s="28"/>
    </row>
    <row r="987" spans="3:3" hidden="1" x14ac:dyDescent="0.3">
      <c r="C987" s="28"/>
    </row>
    <row r="988" spans="3:3" hidden="1" x14ac:dyDescent="0.3">
      <c r="C988" s="28"/>
    </row>
    <row r="989" spans="3:3" hidden="1" x14ac:dyDescent="0.3">
      <c r="C989" s="28"/>
    </row>
    <row r="990" spans="3:3" hidden="1" x14ac:dyDescent="0.3">
      <c r="C990" s="28"/>
    </row>
    <row r="991" spans="3:3" hidden="1" x14ac:dyDescent="0.3">
      <c r="C991" s="28"/>
    </row>
    <row r="992" spans="3:3" hidden="1" x14ac:dyDescent="0.3">
      <c r="C992" s="28"/>
    </row>
    <row r="993" spans="3:3" hidden="1" x14ac:dyDescent="0.3">
      <c r="C993" s="28"/>
    </row>
    <row r="994" spans="3:3" hidden="1" x14ac:dyDescent="0.3">
      <c r="C994" s="28"/>
    </row>
    <row r="995" spans="3:3" hidden="1" x14ac:dyDescent="0.3">
      <c r="C995" s="28"/>
    </row>
    <row r="996" spans="3:3" hidden="1" x14ac:dyDescent="0.3">
      <c r="C996" s="28"/>
    </row>
    <row r="997" spans="3:3" hidden="1" x14ac:dyDescent="0.3">
      <c r="C997" s="28"/>
    </row>
    <row r="998" spans="3:3" hidden="1" x14ac:dyDescent="0.3">
      <c r="C998" s="28"/>
    </row>
    <row r="999" spans="3:3" hidden="1" x14ac:dyDescent="0.3">
      <c r="C999" s="28"/>
    </row>
    <row r="1000" spans="3:3" hidden="1" x14ac:dyDescent="0.3">
      <c r="C1000" s="28"/>
    </row>
    <row r="1001" spans="3:3" hidden="1" x14ac:dyDescent="0.3">
      <c r="C1001" s="28"/>
    </row>
    <row r="1002" spans="3:3" hidden="1" x14ac:dyDescent="0.3">
      <c r="C1002" s="28"/>
    </row>
    <row r="1003" spans="3:3" hidden="1" x14ac:dyDescent="0.3">
      <c r="C1003" s="28"/>
    </row>
    <row r="1004" spans="3:3" hidden="1" x14ac:dyDescent="0.3">
      <c r="C1004" s="28"/>
    </row>
    <row r="1005" spans="3:3" hidden="1" x14ac:dyDescent="0.3">
      <c r="C1005" s="28"/>
    </row>
    <row r="1006" spans="3:3" hidden="1" x14ac:dyDescent="0.3">
      <c r="C1006" s="28"/>
    </row>
    <row r="1007" spans="3:3" hidden="1" x14ac:dyDescent="0.3">
      <c r="C1007" s="28"/>
    </row>
    <row r="1008" spans="3:3" hidden="1" x14ac:dyDescent="0.3">
      <c r="C1008" s="28"/>
    </row>
    <row r="1009" spans="3:3" hidden="1" x14ac:dyDescent="0.3">
      <c r="C1009" s="28"/>
    </row>
    <row r="1010" spans="3:3" hidden="1" x14ac:dyDescent="0.3">
      <c r="C1010" s="28"/>
    </row>
    <row r="1011" spans="3:3" hidden="1" x14ac:dyDescent="0.3">
      <c r="C1011" s="28"/>
    </row>
    <row r="1012" spans="3:3" hidden="1" x14ac:dyDescent="0.3">
      <c r="C1012" s="28"/>
    </row>
    <row r="1013" spans="3:3" hidden="1" x14ac:dyDescent="0.3">
      <c r="C1013" s="28"/>
    </row>
    <row r="1014" spans="3:3" hidden="1" x14ac:dyDescent="0.3">
      <c r="C1014" s="28"/>
    </row>
    <row r="1015" spans="3:3" hidden="1" x14ac:dyDescent="0.3">
      <c r="C1015" s="28"/>
    </row>
    <row r="1016" spans="3:3" hidden="1" x14ac:dyDescent="0.3">
      <c r="C1016" s="28"/>
    </row>
    <row r="1017" spans="3:3" hidden="1" x14ac:dyDescent="0.3">
      <c r="C1017" s="28"/>
    </row>
    <row r="1018" spans="3:3" hidden="1" x14ac:dyDescent="0.3">
      <c r="C1018" s="28"/>
    </row>
    <row r="1019" spans="3:3" hidden="1" x14ac:dyDescent="0.3">
      <c r="C1019" s="28"/>
    </row>
    <row r="1020" spans="3:3" hidden="1" x14ac:dyDescent="0.3">
      <c r="C1020" s="28"/>
    </row>
    <row r="1021" spans="3:3" hidden="1" x14ac:dyDescent="0.3">
      <c r="C1021" s="28"/>
    </row>
    <row r="1022" spans="3:3" hidden="1" x14ac:dyDescent="0.3">
      <c r="C1022" s="28"/>
    </row>
    <row r="1023" spans="3:3" hidden="1" x14ac:dyDescent="0.3">
      <c r="C1023" s="28"/>
    </row>
    <row r="1024" spans="3:3" hidden="1" x14ac:dyDescent="0.3">
      <c r="C1024" s="28"/>
    </row>
    <row r="1025" spans="3:3" hidden="1" x14ac:dyDescent="0.3">
      <c r="C1025" s="28"/>
    </row>
    <row r="1026" spans="3:3" hidden="1" x14ac:dyDescent="0.3">
      <c r="C1026" s="28"/>
    </row>
    <row r="1027" spans="3:3" hidden="1" x14ac:dyDescent="0.3">
      <c r="C1027" s="28"/>
    </row>
    <row r="1028" spans="3:3" hidden="1" x14ac:dyDescent="0.3">
      <c r="C1028" s="28"/>
    </row>
    <row r="1029" spans="3:3" hidden="1" x14ac:dyDescent="0.3">
      <c r="C1029" s="28"/>
    </row>
    <row r="1030" spans="3:3" hidden="1" x14ac:dyDescent="0.3">
      <c r="C1030" s="28"/>
    </row>
    <row r="1031" spans="3:3" hidden="1" x14ac:dyDescent="0.3">
      <c r="C1031" s="28"/>
    </row>
    <row r="1032" spans="3:3" hidden="1" x14ac:dyDescent="0.3">
      <c r="C1032" s="28"/>
    </row>
    <row r="1033" spans="3:3" hidden="1" x14ac:dyDescent="0.3">
      <c r="C1033" s="28"/>
    </row>
    <row r="1034" spans="3:3" hidden="1" x14ac:dyDescent="0.3">
      <c r="C1034" s="28"/>
    </row>
    <row r="1035" spans="3:3" hidden="1" x14ac:dyDescent="0.3">
      <c r="C1035" s="28"/>
    </row>
    <row r="1036" spans="3:3" hidden="1" x14ac:dyDescent="0.3">
      <c r="C1036" s="28"/>
    </row>
    <row r="1037" spans="3:3" hidden="1" x14ac:dyDescent="0.3">
      <c r="C1037" s="28"/>
    </row>
    <row r="1038" spans="3:3" hidden="1" x14ac:dyDescent="0.3">
      <c r="C1038" s="28"/>
    </row>
    <row r="1039" spans="3:3" hidden="1" x14ac:dyDescent="0.3">
      <c r="C1039" s="28"/>
    </row>
    <row r="1040" spans="3:3" hidden="1" x14ac:dyDescent="0.3">
      <c r="C1040" s="28"/>
    </row>
    <row r="1041" spans="3:3" hidden="1" x14ac:dyDescent="0.3">
      <c r="C1041" s="28"/>
    </row>
    <row r="1042" spans="3:3" hidden="1" x14ac:dyDescent="0.3">
      <c r="C1042" s="28"/>
    </row>
    <row r="1043" spans="3:3" hidden="1" x14ac:dyDescent="0.3">
      <c r="C1043" s="28"/>
    </row>
    <row r="1044" spans="3:3" hidden="1" x14ac:dyDescent="0.3">
      <c r="C1044" s="28"/>
    </row>
    <row r="1045" spans="3:3" hidden="1" x14ac:dyDescent="0.3">
      <c r="C1045" s="28"/>
    </row>
    <row r="1046" spans="3:3" hidden="1" x14ac:dyDescent="0.3">
      <c r="C1046" s="28"/>
    </row>
    <row r="1047" spans="3:3" hidden="1" x14ac:dyDescent="0.3">
      <c r="C1047" s="28"/>
    </row>
    <row r="1048" spans="3:3" hidden="1" x14ac:dyDescent="0.3">
      <c r="C1048" s="28"/>
    </row>
    <row r="1049" spans="3:3" hidden="1" x14ac:dyDescent="0.3">
      <c r="C1049" s="28"/>
    </row>
    <row r="1050" spans="3:3" hidden="1" x14ac:dyDescent="0.3">
      <c r="C1050" s="28"/>
    </row>
    <row r="1051" spans="3:3" hidden="1" x14ac:dyDescent="0.3">
      <c r="C1051" s="28"/>
    </row>
    <row r="1052" spans="3:3" hidden="1" x14ac:dyDescent="0.3">
      <c r="C1052" s="28"/>
    </row>
    <row r="1053" spans="3:3" hidden="1" x14ac:dyDescent="0.3">
      <c r="C1053" s="28"/>
    </row>
    <row r="1054" spans="3:3" hidden="1" x14ac:dyDescent="0.3">
      <c r="C1054" s="28"/>
    </row>
    <row r="1055" spans="3:3" hidden="1" x14ac:dyDescent="0.3">
      <c r="C1055" s="28"/>
    </row>
    <row r="1056" spans="3:3" x14ac:dyDescent="0.3"/>
  </sheetData>
  <sheetProtection algorithmName="SHA-512" hashValue="Ydx/gf58ZZdXtF/TAzC4kWCp51xpbDCu4BIBMJS7ivE20lZlSExeOE+4Y6c3bNCOmSfKZbAfluSmg3LacrzQeQ==" saltValue="9eDorzSOa0iajvPJGxj2Eg==" spinCount="100000" sheet="1" objects="1" scenarios="1"/>
  <mergeCells count="3">
    <mergeCell ref="B2:C2"/>
    <mergeCell ref="B3:C3"/>
    <mergeCell ref="B206:C206"/>
  </mergeCells>
  <dataValidations count="1">
    <dataValidation type="list" allowBlank="1" showInputMessage="1" showErrorMessage="1" sqref="C5:C205" xr:uid="{00000000-0002-0000-0200-000000000000}">
      <formula1>yes_no</formula1>
    </dataValidation>
  </dataValidations>
  <pageMargins left="0.70866141732283505" right="0.70866141732283505" top="0.74803149606299202" bottom="0.74803149606299202" header="0.31496062992126" footer="0.31496062992126"/>
  <pageSetup scale="43"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59999389629810485"/>
    <pageSetUpPr fitToPage="1"/>
  </sheetPr>
  <dimension ref="A1:WVL1007"/>
  <sheetViews>
    <sheetView zoomScaleNormal="100" zoomScalePageLayoutView="136" workbookViewId="0">
      <pane ySplit="5" topLeftCell="A6" activePane="bottomLeft" state="frozen"/>
      <selection activeCell="B27" sqref="B27"/>
      <selection pane="bottomLeft" activeCell="C13" sqref="C13"/>
    </sheetView>
  </sheetViews>
  <sheetFormatPr defaultColWidth="0" defaultRowHeight="15" zeroHeight="1" x14ac:dyDescent="0.25"/>
  <cols>
    <col min="1" max="1" width="3.7109375" style="12" customWidth="1"/>
    <col min="2" max="2" width="49" style="13" customWidth="1"/>
    <col min="3" max="3" width="39.7109375" style="13" customWidth="1"/>
    <col min="4" max="4" width="5" style="12" customWidth="1"/>
    <col min="5" max="7" width="15.140625" style="12" hidden="1" customWidth="1"/>
    <col min="8" max="8" width="15.28515625" style="12" hidden="1" customWidth="1"/>
    <col min="9" max="256" width="15.140625" style="12" hidden="1"/>
    <col min="257" max="257" width="3.7109375" style="12" hidden="1"/>
    <col min="258" max="258" width="49" style="12" hidden="1"/>
    <col min="259" max="259" width="32.42578125" style="12" hidden="1"/>
    <col min="260" max="260" width="23.140625" style="12" hidden="1"/>
    <col min="261" max="512" width="15.140625" style="12" hidden="1"/>
    <col min="513" max="513" width="3.7109375" style="12" hidden="1"/>
    <col min="514" max="514" width="49" style="12" hidden="1"/>
    <col min="515" max="515" width="32.42578125" style="12" hidden="1"/>
    <col min="516" max="516" width="23.140625" style="12" hidden="1"/>
    <col min="517" max="768" width="15.140625" style="12" hidden="1"/>
    <col min="769" max="769" width="3.7109375" style="12" hidden="1"/>
    <col min="770" max="770" width="49" style="12" hidden="1"/>
    <col min="771" max="771" width="32.42578125" style="12" hidden="1"/>
    <col min="772" max="772" width="23.140625" style="12" hidden="1"/>
    <col min="773" max="1024" width="15.140625" style="12" hidden="1"/>
    <col min="1025" max="1025" width="3.7109375" style="12" hidden="1"/>
    <col min="1026" max="1026" width="49" style="12" hidden="1"/>
    <col min="1027" max="1027" width="32.42578125" style="12" hidden="1"/>
    <col min="1028" max="1028" width="23.140625" style="12" hidden="1"/>
    <col min="1029" max="1280" width="15.140625" style="12" hidden="1"/>
    <col min="1281" max="1281" width="3.7109375" style="12" hidden="1"/>
    <col min="1282" max="1282" width="49" style="12" hidden="1"/>
    <col min="1283" max="1283" width="32.42578125" style="12" hidden="1"/>
    <col min="1284" max="1284" width="23.140625" style="12" hidden="1"/>
    <col min="1285" max="1536" width="15.140625" style="12" hidden="1"/>
    <col min="1537" max="1537" width="3.7109375" style="12" hidden="1"/>
    <col min="1538" max="1538" width="49" style="12" hidden="1"/>
    <col min="1539" max="1539" width="32.42578125" style="12" hidden="1"/>
    <col min="1540" max="1540" width="23.140625" style="12" hidden="1"/>
    <col min="1541" max="1792" width="15.140625" style="12" hidden="1"/>
    <col min="1793" max="1793" width="3.7109375" style="12" hidden="1"/>
    <col min="1794" max="1794" width="49" style="12" hidden="1"/>
    <col min="1795" max="1795" width="32.42578125" style="12" hidden="1"/>
    <col min="1796" max="1796" width="23.140625" style="12" hidden="1"/>
    <col min="1797" max="2048" width="15.140625" style="12" hidden="1"/>
    <col min="2049" max="2049" width="3.7109375" style="12" hidden="1"/>
    <col min="2050" max="2050" width="49" style="12" hidden="1"/>
    <col min="2051" max="2051" width="32.42578125" style="12" hidden="1"/>
    <col min="2052" max="2052" width="23.140625" style="12" hidden="1"/>
    <col min="2053" max="2304" width="15.140625" style="12" hidden="1"/>
    <col min="2305" max="2305" width="3.7109375" style="12" hidden="1"/>
    <col min="2306" max="2306" width="49" style="12" hidden="1"/>
    <col min="2307" max="2307" width="32.42578125" style="12" hidden="1"/>
    <col min="2308" max="2308" width="23.140625" style="12" hidden="1"/>
    <col min="2309" max="2560" width="15.140625" style="12" hidden="1"/>
    <col min="2561" max="2561" width="3.7109375" style="12" hidden="1"/>
    <col min="2562" max="2562" width="49" style="12" hidden="1"/>
    <col min="2563" max="2563" width="32.42578125" style="12" hidden="1"/>
    <col min="2564" max="2564" width="23.140625" style="12" hidden="1"/>
    <col min="2565" max="2816" width="15.140625" style="12" hidden="1"/>
    <col min="2817" max="2817" width="3.7109375" style="12" hidden="1"/>
    <col min="2818" max="2818" width="49" style="12" hidden="1"/>
    <col min="2819" max="2819" width="32.42578125" style="12" hidden="1"/>
    <col min="2820" max="2820" width="23.140625" style="12" hidden="1"/>
    <col min="2821" max="3072" width="15.140625" style="12" hidden="1"/>
    <col min="3073" max="3073" width="3.7109375" style="12" hidden="1"/>
    <col min="3074" max="3074" width="49" style="12" hidden="1"/>
    <col min="3075" max="3075" width="32.42578125" style="12" hidden="1"/>
    <col min="3076" max="3076" width="23.140625" style="12" hidden="1"/>
    <col min="3077" max="3328" width="15.140625" style="12" hidden="1"/>
    <col min="3329" max="3329" width="3.7109375" style="12" hidden="1"/>
    <col min="3330" max="3330" width="49" style="12" hidden="1"/>
    <col min="3331" max="3331" width="32.42578125" style="12" hidden="1"/>
    <col min="3332" max="3332" width="23.140625" style="12" hidden="1"/>
    <col min="3333" max="3584" width="15.140625" style="12" hidden="1"/>
    <col min="3585" max="3585" width="3.7109375" style="12" hidden="1"/>
    <col min="3586" max="3586" width="49" style="12" hidden="1"/>
    <col min="3587" max="3587" width="32.42578125" style="12" hidden="1"/>
    <col min="3588" max="3588" width="23.140625" style="12" hidden="1"/>
    <col min="3589" max="3840" width="15.140625" style="12" hidden="1"/>
    <col min="3841" max="3841" width="3.7109375" style="12" hidden="1"/>
    <col min="3842" max="3842" width="49" style="12" hidden="1"/>
    <col min="3843" max="3843" width="32.42578125" style="12" hidden="1"/>
    <col min="3844" max="3844" width="23.140625" style="12" hidden="1"/>
    <col min="3845" max="4096" width="15.140625" style="12" hidden="1"/>
    <col min="4097" max="4097" width="3.7109375" style="12" hidden="1"/>
    <col min="4098" max="4098" width="49" style="12" hidden="1"/>
    <col min="4099" max="4099" width="32.42578125" style="12" hidden="1"/>
    <col min="4100" max="4100" width="23.140625" style="12" hidden="1"/>
    <col min="4101" max="4352" width="15.140625" style="12" hidden="1"/>
    <col min="4353" max="4353" width="3.7109375" style="12" hidden="1"/>
    <col min="4354" max="4354" width="49" style="12" hidden="1"/>
    <col min="4355" max="4355" width="32.42578125" style="12" hidden="1"/>
    <col min="4356" max="4356" width="23.140625" style="12" hidden="1"/>
    <col min="4357" max="4608" width="15.140625" style="12" hidden="1"/>
    <col min="4609" max="4609" width="3.7109375" style="12" hidden="1"/>
    <col min="4610" max="4610" width="49" style="12" hidden="1"/>
    <col min="4611" max="4611" width="32.42578125" style="12" hidden="1"/>
    <col min="4612" max="4612" width="23.140625" style="12" hidden="1"/>
    <col min="4613" max="4864" width="15.140625" style="12" hidden="1"/>
    <col min="4865" max="4865" width="3.7109375" style="12" hidden="1"/>
    <col min="4866" max="4866" width="49" style="12" hidden="1"/>
    <col min="4867" max="4867" width="32.42578125" style="12" hidden="1"/>
    <col min="4868" max="4868" width="23.140625" style="12" hidden="1"/>
    <col min="4869" max="5120" width="15.140625" style="12" hidden="1"/>
    <col min="5121" max="5121" width="3.7109375" style="12" hidden="1"/>
    <col min="5122" max="5122" width="49" style="12" hidden="1"/>
    <col min="5123" max="5123" width="32.42578125" style="12" hidden="1"/>
    <col min="5124" max="5124" width="23.140625" style="12" hidden="1"/>
    <col min="5125" max="5376" width="15.140625" style="12" hidden="1"/>
    <col min="5377" max="5377" width="3.7109375" style="12" hidden="1"/>
    <col min="5378" max="5378" width="49" style="12" hidden="1"/>
    <col min="5379" max="5379" width="32.42578125" style="12" hidden="1"/>
    <col min="5380" max="5380" width="23.140625" style="12" hidden="1"/>
    <col min="5381" max="5632" width="15.140625" style="12" hidden="1"/>
    <col min="5633" max="5633" width="3.7109375" style="12" hidden="1"/>
    <col min="5634" max="5634" width="49" style="12" hidden="1"/>
    <col min="5635" max="5635" width="32.42578125" style="12" hidden="1"/>
    <col min="5636" max="5636" width="23.140625" style="12" hidden="1"/>
    <col min="5637" max="5888" width="15.140625" style="12" hidden="1"/>
    <col min="5889" max="5889" width="3.7109375" style="12" hidden="1"/>
    <col min="5890" max="5890" width="49" style="12" hidden="1"/>
    <col min="5891" max="5891" width="32.42578125" style="12" hidden="1"/>
    <col min="5892" max="5892" width="23.140625" style="12" hidden="1"/>
    <col min="5893" max="6144" width="15.140625" style="12" hidden="1"/>
    <col min="6145" max="6145" width="3.7109375" style="12" hidden="1"/>
    <col min="6146" max="6146" width="49" style="12" hidden="1"/>
    <col min="6147" max="6147" width="32.42578125" style="12" hidden="1"/>
    <col min="6148" max="6148" width="23.140625" style="12" hidden="1"/>
    <col min="6149" max="6400" width="15.140625" style="12" hidden="1"/>
    <col min="6401" max="6401" width="3.7109375" style="12" hidden="1"/>
    <col min="6402" max="6402" width="49" style="12" hidden="1"/>
    <col min="6403" max="6403" width="32.42578125" style="12" hidden="1"/>
    <col min="6404" max="6404" width="23.140625" style="12" hidden="1"/>
    <col min="6405" max="6656" width="15.140625" style="12" hidden="1"/>
    <col min="6657" max="6657" width="3.7109375" style="12" hidden="1"/>
    <col min="6658" max="6658" width="49" style="12" hidden="1"/>
    <col min="6659" max="6659" width="32.42578125" style="12" hidden="1"/>
    <col min="6660" max="6660" width="23.140625" style="12" hidden="1"/>
    <col min="6661" max="6912" width="15.140625" style="12" hidden="1"/>
    <col min="6913" max="6913" width="3.7109375" style="12" hidden="1"/>
    <col min="6914" max="6914" width="49" style="12" hidden="1"/>
    <col min="6915" max="6915" width="32.42578125" style="12" hidden="1"/>
    <col min="6916" max="6916" width="23.140625" style="12" hidden="1"/>
    <col min="6917" max="7168" width="15.140625" style="12" hidden="1"/>
    <col min="7169" max="7169" width="3.7109375" style="12" hidden="1"/>
    <col min="7170" max="7170" width="49" style="12" hidden="1"/>
    <col min="7171" max="7171" width="32.42578125" style="12" hidden="1"/>
    <col min="7172" max="7172" width="23.140625" style="12" hidden="1"/>
    <col min="7173" max="7424" width="15.140625" style="12" hidden="1"/>
    <col min="7425" max="7425" width="3.7109375" style="12" hidden="1"/>
    <col min="7426" max="7426" width="49" style="12" hidden="1"/>
    <col min="7427" max="7427" width="32.42578125" style="12" hidden="1"/>
    <col min="7428" max="7428" width="23.140625" style="12" hidden="1"/>
    <col min="7429" max="7680" width="15.140625" style="12" hidden="1"/>
    <col min="7681" max="7681" width="3.7109375" style="12" hidden="1"/>
    <col min="7682" max="7682" width="49" style="12" hidden="1"/>
    <col min="7683" max="7683" width="32.42578125" style="12" hidden="1"/>
    <col min="7684" max="7684" width="23.140625" style="12" hidden="1"/>
    <col min="7685" max="7936" width="15.140625" style="12" hidden="1"/>
    <col min="7937" max="7937" width="3.7109375" style="12" hidden="1"/>
    <col min="7938" max="7938" width="49" style="12" hidden="1"/>
    <col min="7939" max="7939" width="32.42578125" style="12" hidden="1"/>
    <col min="7940" max="7940" width="23.140625" style="12" hidden="1"/>
    <col min="7941" max="8192" width="15.140625" style="12" hidden="1"/>
    <col min="8193" max="8193" width="3.7109375" style="12" hidden="1"/>
    <col min="8194" max="8194" width="49" style="12" hidden="1"/>
    <col min="8195" max="8195" width="32.42578125" style="12" hidden="1"/>
    <col min="8196" max="8196" width="23.140625" style="12" hidden="1"/>
    <col min="8197" max="8448" width="15.140625" style="12" hidden="1"/>
    <col min="8449" max="8449" width="3.7109375" style="12" hidden="1"/>
    <col min="8450" max="8450" width="49" style="12" hidden="1"/>
    <col min="8451" max="8451" width="32.42578125" style="12" hidden="1"/>
    <col min="8452" max="8452" width="23.140625" style="12" hidden="1"/>
    <col min="8453" max="8704" width="15.140625" style="12" hidden="1"/>
    <col min="8705" max="8705" width="3.7109375" style="12" hidden="1"/>
    <col min="8706" max="8706" width="49" style="12" hidden="1"/>
    <col min="8707" max="8707" width="32.42578125" style="12" hidden="1"/>
    <col min="8708" max="8708" width="23.140625" style="12" hidden="1"/>
    <col min="8709" max="8960" width="15.140625" style="12" hidden="1"/>
    <col min="8961" max="8961" width="3.7109375" style="12" hidden="1"/>
    <col min="8962" max="8962" width="49" style="12" hidden="1"/>
    <col min="8963" max="8963" width="32.42578125" style="12" hidden="1"/>
    <col min="8964" max="8964" width="23.140625" style="12" hidden="1"/>
    <col min="8965" max="9216" width="15.140625" style="12" hidden="1"/>
    <col min="9217" max="9217" width="3.7109375" style="12" hidden="1"/>
    <col min="9218" max="9218" width="49" style="12" hidden="1"/>
    <col min="9219" max="9219" width="32.42578125" style="12" hidden="1"/>
    <col min="9220" max="9220" width="23.140625" style="12" hidden="1"/>
    <col min="9221" max="9472" width="15.140625" style="12" hidden="1"/>
    <col min="9473" max="9473" width="3.7109375" style="12" hidden="1"/>
    <col min="9474" max="9474" width="49" style="12" hidden="1"/>
    <col min="9475" max="9475" width="32.42578125" style="12" hidden="1"/>
    <col min="9476" max="9476" width="23.140625" style="12" hidden="1"/>
    <col min="9477" max="9728" width="15.140625" style="12" hidden="1"/>
    <col min="9729" max="9729" width="3.7109375" style="12" hidden="1"/>
    <col min="9730" max="9730" width="49" style="12" hidden="1"/>
    <col min="9731" max="9731" width="32.42578125" style="12" hidden="1"/>
    <col min="9732" max="9732" width="23.140625" style="12" hidden="1"/>
    <col min="9733" max="9984" width="15.140625" style="12" hidden="1"/>
    <col min="9985" max="9985" width="3.7109375" style="12" hidden="1"/>
    <col min="9986" max="9986" width="49" style="12" hidden="1"/>
    <col min="9987" max="9987" width="32.42578125" style="12" hidden="1"/>
    <col min="9988" max="9988" width="23.140625" style="12" hidden="1"/>
    <col min="9989" max="10240" width="15.140625" style="12" hidden="1"/>
    <col min="10241" max="10241" width="3.7109375" style="12" hidden="1"/>
    <col min="10242" max="10242" width="49" style="12" hidden="1"/>
    <col min="10243" max="10243" width="32.42578125" style="12" hidden="1"/>
    <col min="10244" max="10244" width="23.140625" style="12" hidden="1"/>
    <col min="10245" max="10496" width="15.140625" style="12" hidden="1"/>
    <col min="10497" max="10497" width="3.7109375" style="12" hidden="1"/>
    <col min="10498" max="10498" width="49" style="12" hidden="1"/>
    <col min="10499" max="10499" width="32.42578125" style="12" hidden="1"/>
    <col min="10500" max="10500" width="23.140625" style="12" hidden="1"/>
    <col min="10501" max="10752" width="15.140625" style="12" hidden="1"/>
    <col min="10753" max="10753" width="3.7109375" style="12" hidden="1"/>
    <col min="10754" max="10754" width="49" style="12" hidden="1"/>
    <col min="10755" max="10755" width="32.42578125" style="12" hidden="1"/>
    <col min="10756" max="10756" width="23.140625" style="12" hidden="1"/>
    <col min="10757" max="11008" width="15.140625" style="12" hidden="1"/>
    <col min="11009" max="11009" width="3.7109375" style="12" hidden="1"/>
    <col min="11010" max="11010" width="49" style="12" hidden="1"/>
    <col min="11011" max="11011" width="32.42578125" style="12" hidden="1"/>
    <col min="11012" max="11012" width="23.140625" style="12" hidden="1"/>
    <col min="11013" max="11264" width="15.140625" style="12" hidden="1"/>
    <col min="11265" max="11265" width="3.7109375" style="12" hidden="1"/>
    <col min="11266" max="11266" width="49" style="12" hidden="1"/>
    <col min="11267" max="11267" width="32.42578125" style="12" hidden="1"/>
    <col min="11268" max="11268" width="23.140625" style="12" hidden="1"/>
    <col min="11269" max="11520" width="15.140625" style="12" hidden="1"/>
    <col min="11521" max="11521" width="3.7109375" style="12" hidden="1"/>
    <col min="11522" max="11522" width="49" style="12" hidden="1"/>
    <col min="11523" max="11523" width="32.42578125" style="12" hidden="1"/>
    <col min="11524" max="11524" width="23.140625" style="12" hidden="1"/>
    <col min="11525" max="11776" width="15.140625" style="12" hidden="1"/>
    <col min="11777" max="11777" width="3.7109375" style="12" hidden="1"/>
    <col min="11778" max="11778" width="49" style="12" hidden="1"/>
    <col min="11779" max="11779" width="32.42578125" style="12" hidden="1"/>
    <col min="11780" max="11780" width="23.140625" style="12" hidden="1"/>
    <col min="11781" max="12032" width="15.140625" style="12" hidden="1"/>
    <col min="12033" max="12033" width="3.7109375" style="12" hidden="1"/>
    <col min="12034" max="12034" width="49" style="12" hidden="1"/>
    <col min="12035" max="12035" width="32.42578125" style="12" hidden="1"/>
    <col min="12036" max="12036" width="23.140625" style="12" hidden="1"/>
    <col min="12037" max="12288" width="15.140625" style="12" hidden="1"/>
    <col min="12289" max="12289" width="3.7109375" style="12" hidden="1"/>
    <col min="12290" max="12290" width="49" style="12" hidden="1"/>
    <col min="12291" max="12291" width="32.42578125" style="12" hidden="1"/>
    <col min="12292" max="12292" width="23.140625" style="12" hidden="1"/>
    <col min="12293" max="12544" width="15.140625" style="12" hidden="1"/>
    <col min="12545" max="12545" width="3.7109375" style="12" hidden="1"/>
    <col min="12546" max="12546" width="49" style="12" hidden="1"/>
    <col min="12547" max="12547" width="32.42578125" style="12" hidden="1"/>
    <col min="12548" max="12548" width="23.140625" style="12" hidden="1"/>
    <col min="12549" max="12800" width="15.140625" style="12" hidden="1"/>
    <col min="12801" max="12801" width="3.7109375" style="12" hidden="1"/>
    <col min="12802" max="12802" width="49" style="12" hidden="1"/>
    <col min="12803" max="12803" width="32.42578125" style="12" hidden="1"/>
    <col min="12804" max="12804" width="23.140625" style="12" hidden="1"/>
    <col min="12805" max="13056" width="15.140625" style="12" hidden="1"/>
    <col min="13057" max="13057" width="3.7109375" style="12" hidden="1"/>
    <col min="13058" max="13058" width="49" style="12" hidden="1"/>
    <col min="13059" max="13059" width="32.42578125" style="12" hidden="1"/>
    <col min="13060" max="13060" width="23.140625" style="12" hidden="1"/>
    <col min="13061" max="13312" width="15.140625" style="12" hidden="1"/>
    <col min="13313" max="13313" width="3.7109375" style="12" hidden="1"/>
    <col min="13314" max="13314" width="49" style="12" hidden="1"/>
    <col min="13315" max="13315" width="32.42578125" style="12" hidden="1"/>
    <col min="13316" max="13316" width="23.140625" style="12" hidden="1"/>
    <col min="13317" max="13568" width="15.140625" style="12" hidden="1"/>
    <col min="13569" max="13569" width="3.7109375" style="12" hidden="1"/>
    <col min="13570" max="13570" width="49" style="12" hidden="1"/>
    <col min="13571" max="13571" width="32.42578125" style="12" hidden="1"/>
    <col min="13572" max="13572" width="23.140625" style="12" hidden="1"/>
    <col min="13573" max="13824" width="15.140625" style="12" hidden="1"/>
    <col min="13825" max="13825" width="3.7109375" style="12" hidden="1"/>
    <col min="13826" max="13826" width="49" style="12" hidden="1"/>
    <col min="13827" max="13827" width="32.42578125" style="12" hidden="1"/>
    <col min="13828" max="13828" width="23.140625" style="12" hidden="1"/>
    <col min="13829" max="14080" width="15.140625" style="12" hidden="1"/>
    <col min="14081" max="14081" width="3.7109375" style="12" hidden="1"/>
    <col min="14082" max="14082" width="49" style="12" hidden="1"/>
    <col min="14083" max="14083" width="32.42578125" style="12" hidden="1"/>
    <col min="14084" max="14084" width="23.140625" style="12" hidden="1"/>
    <col min="14085" max="14336" width="15.140625" style="12" hidden="1"/>
    <col min="14337" max="14337" width="3.7109375" style="12" hidden="1"/>
    <col min="14338" max="14338" width="49" style="12" hidden="1"/>
    <col min="14339" max="14339" width="32.42578125" style="12" hidden="1"/>
    <col min="14340" max="14340" width="23.140625" style="12" hidden="1"/>
    <col min="14341" max="14592" width="15.140625" style="12" hidden="1"/>
    <col min="14593" max="14593" width="3.7109375" style="12" hidden="1"/>
    <col min="14594" max="14594" width="49" style="12" hidden="1"/>
    <col min="14595" max="14595" width="32.42578125" style="12" hidden="1"/>
    <col min="14596" max="14596" width="23.140625" style="12" hidden="1"/>
    <col min="14597" max="14848" width="15.140625" style="12" hidden="1"/>
    <col min="14849" max="14849" width="3.7109375" style="12" hidden="1"/>
    <col min="14850" max="14850" width="49" style="12" hidden="1"/>
    <col min="14851" max="14851" width="32.42578125" style="12" hidden="1"/>
    <col min="14852" max="14852" width="23.140625" style="12" hidden="1"/>
    <col min="14853" max="15104" width="15.140625" style="12" hidden="1"/>
    <col min="15105" max="15105" width="3.7109375" style="12" hidden="1"/>
    <col min="15106" max="15106" width="49" style="12" hidden="1"/>
    <col min="15107" max="15107" width="32.42578125" style="12" hidden="1"/>
    <col min="15108" max="15108" width="23.140625" style="12" hidden="1"/>
    <col min="15109" max="15360" width="15.140625" style="12" hidden="1"/>
    <col min="15361" max="15361" width="3.7109375" style="12" hidden="1"/>
    <col min="15362" max="15362" width="49" style="12" hidden="1"/>
    <col min="15363" max="15363" width="32.42578125" style="12" hidden="1"/>
    <col min="15364" max="15364" width="23.140625" style="12" hidden="1"/>
    <col min="15365" max="15616" width="15.140625" style="12" hidden="1"/>
    <col min="15617" max="15617" width="3.7109375" style="12" hidden="1"/>
    <col min="15618" max="15618" width="49" style="12" hidden="1"/>
    <col min="15619" max="15619" width="32.42578125" style="12" hidden="1"/>
    <col min="15620" max="15620" width="23.140625" style="12" hidden="1"/>
    <col min="15621" max="15872" width="15.140625" style="12" hidden="1"/>
    <col min="15873" max="15873" width="3.7109375" style="12" hidden="1"/>
    <col min="15874" max="15874" width="49" style="12" hidden="1"/>
    <col min="15875" max="15875" width="32.42578125" style="12" hidden="1"/>
    <col min="15876" max="15876" width="23.140625" style="12" hidden="1"/>
    <col min="15877" max="16128" width="15.140625" style="12" hidden="1"/>
    <col min="16129" max="16129" width="3.7109375" style="12" hidden="1"/>
    <col min="16130" max="16130" width="49" style="12" hidden="1"/>
    <col min="16131" max="16131" width="32.42578125" style="12" hidden="1"/>
    <col min="16132" max="16132" width="23.140625" style="12" hidden="1"/>
    <col min="16133" max="16384" width="15.140625" style="12" hidden="1"/>
  </cols>
  <sheetData>
    <row r="1" spans="2:27" x14ac:dyDescent="0.25"/>
    <row r="2" spans="2:27" s="9" customFormat="1" ht="29.85" customHeight="1" x14ac:dyDescent="0.35">
      <c r="B2" s="396" t="str">
        <f>IF(Declaration!$I$4="English",Languages!A430,IF(Declaration!$I$4="French",Languages!B430,IF(Declaration!$I$4="Spanish",Languages!C430,IF(Declaration!$I$4="German",Languages!D430,IF(Declaration!$I$4="Chinese",Languages!E430,IF(Declaration!$I$4="Japanese",Languages!F430,IF(Declaration!$I$4="Portugese",Languages!G430)))))))</f>
        <v xml:space="preserve">For Question 2 on the 'Declaration' tab: </v>
      </c>
      <c r="C2" s="397"/>
    </row>
    <row r="3" spans="2:27" s="20" customFormat="1" ht="41.1" customHeight="1" x14ac:dyDescent="0.25">
      <c r="B3" s="398" t="str">
        <f>IF(Declaration!$I$4="English",Languages!A433,IF(Declaration!$I$4="French",Languages!B433,IF(Declaration!$I$4="Spanish",Languages!C433,IF(Declaration!$I$4="German",Languages!D433,IF(Declaration!$I$4="Chinese",Languages!E433,IF(Declaration!$I$4="Japanese",Languages!F433,IF(Declaration!$I$4="Portugese",Languages!G433)))))
))</f>
        <v>Please indicate which sectors your organization has operations in by selecting 'Yes' in the dropdown menu next to each applicable industry.</v>
      </c>
      <c r="C3" s="399"/>
    </row>
    <row r="4" spans="2:27" s="20" customFormat="1" ht="87" customHeight="1" x14ac:dyDescent="0.25">
      <c r="B4" s="404" t="str">
        <f>IF(Declaration!$I$4="English",Languages!A434,IF(Declaration!$I$4="French",Languages!B434,IF(Declaration!$I$4="Spanish",Languages!C434,IF(Declaration!$I$4="German",Languages!D434,IF(Declaration!$I$4="Chinese",Languages!E434,IF(Declaration!$I$4="Japanese",Languages!F434,IF(Declaration!$I$4="Portugese",Languages!G434)))))
))</f>
        <v>This is a list of sectors of forced labor exploitation that were separately identified in the Global Estimates of Modern Slavery (ILO, Walk Free, and IOM, 2022) and child labour exploitation that were separately identified in Child Labour: Global Estimates 2020, Trends and the Road Forward (ILO and UNICEF, 2021).</v>
      </c>
      <c r="C4" s="405"/>
    </row>
    <row r="5" spans="2:27" s="32" customFormat="1" ht="53.1" customHeight="1" x14ac:dyDescent="0.25">
      <c r="B5" s="52" t="str">
        <f>IF(Declaration!$I$4="English",Languages!A435,IF(Declaration!$I$4="French",Languages!B435,IF(Declaration!$I$4="Spanish",Languages!C435,IF(Declaration!$I$4="German",Languages!D435,IF(Declaration!$I$4="Chinese",Languages!E435,IF(Declaration!$I$4="Japanese",Languages!F435,IF(Declaration!$I$4="Portugese",Languages!G435)))))))</f>
        <v>Sectors of Forced Labor and/or Child Labor Exploitation</v>
      </c>
      <c r="C5" s="53" t="str">
        <f>IF(Declaration!$I$4="English",Languages!A436,IF(Declaration!$I$4="French",Languages!B436,IF(Declaration!$I$4="Spanish",Languages!C436,IF(Declaration!$I$4="German",Languages!D436,IF(Declaration!$I$4="Chinese",Languages!E436,IF(Declaration!$I$4="Japanese",Languages!F436,IF(Declaration!$I$4="Portugese",Languages!G436)))))))</f>
        <v xml:space="preserve"> Selection</v>
      </c>
      <c r="D5" s="36"/>
      <c r="E5" s="31"/>
      <c r="F5" s="31"/>
      <c r="G5" s="31"/>
      <c r="H5" s="31"/>
      <c r="I5" s="31"/>
      <c r="J5" s="31"/>
      <c r="K5" s="31"/>
      <c r="L5" s="31"/>
      <c r="M5" s="31"/>
      <c r="N5" s="31"/>
      <c r="O5" s="31"/>
      <c r="P5" s="31"/>
      <c r="Q5" s="31"/>
      <c r="R5" s="31"/>
      <c r="S5" s="31"/>
      <c r="T5" s="31"/>
      <c r="U5" s="31"/>
      <c r="V5" s="31"/>
      <c r="W5" s="31"/>
      <c r="X5" s="31"/>
      <c r="Y5" s="31"/>
      <c r="Z5" s="31"/>
      <c r="AA5" s="31"/>
    </row>
    <row r="6" spans="2:27" s="23" customFormat="1" ht="26.1" customHeight="1" x14ac:dyDescent="0.3">
      <c r="B6" s="103" t="str">
        <f>IF(Declaration!$I$4="English",Languages!A437,IF(Declaration!$I$4="French",Languages!B437,IF(Declaration!$I$4="Spanish",Languages!C437,IF(Declaration!$I$4="German",Languages!D437,IF(Declaration!$I$4="Chinese",Languages!E437,IF(Declaration!$I$4="Japanese",Languages!F437,IF(Declaration!$I$4="Portugese",Languages!G437)))))))</f>
        <v>Accommodation and food service activities</v>
      </c>
      <c r="C6" s="70" t="s">
        <v>1000</v>
      </c>
    </row>
    <row r="7" spans="2:27" s="23" customFormat="1" ht="26.1" customHeight="1" x14ac:dyDescent="0.3">
      <c r="B7" s="103" t="str">
        <f>IF(Declaration!$I$4="English",Languages!A438,IF(Declaration!$I$4="French",Languages!B438,IF(Declaration!$I$4="Spanish",Languages!C438,IF(Declaration!$I$4="German",Languages!D438,IF(Declaration!$I$4="Chinese",Languages!E438,IF(Declaration!$I$4="Japanese",Languages!F438,IF(Declaration!$I$4="Portugese",Languages!G438)))))))</f>
        <v>Agriculture, forestries, and fishing</v>
      </c>
      <c r="C7" s="70" t="s">
        <v>1000</v>
      </c>
    </row>
    <row r="8" spans="2:27" s="23" customFormat="1" ht="26.1" customHeight="1" x14ac:dyDescent="0.3">
      <c r="B8" s="103" t="str">
        <f>IF(Declaration!$I$4="English",Languages!A439,IF(Declaration!$I$4="French",Languages!B439,IF(Declaration!$I$4="Spanish",Languages!C439,IF(Declaration!$I$4="German",Languages!D439,IF(Declaration!$I$4="Chinese",Languages!E439,IF(Declaration!$I$4="Japanese",Languages!F439,IF(Declaration!$I$4="Portugese",Languages!G439)))))))</f>
        <v>Begging</v>
      </c>
      <c r="C8" s="70" t="s">
        <v>1000</v>
      </c>
    </row>
    <row r="9" spans="2:27" s="23" customFormat="1" ht="26.1" customHeight="1" x14ac:dyDescent="0.3">
      <c r="B9" s="104" t="str">
        <f>IF(Declaration!$I$4="English",Languages!A440,IF(Declaration!$I$4="French",Languages!B440,IF(Declaration!$I$4="Spanish",Languages!C440,IF(Declaration!$I$4="German",Languages!D440,IF(Declaration!$I$4="Chinese",Languages!E440,IF(Declaration!$I$4="Japanese",Languages!F440,IF(Declaration!$I$4="Portugese",Languages!G440)))))))</f>
        <v>Construction</v>
      </c>
      <c r="C9" s="70" t="s">
        <v>1000</v>
      </c>
    </row>
    <row r="10" spans="2:27" s="23" customFormat="1" ht="26.1" customHeight="1" x14ac:dyDescent="0.3">
      <c r="B10" s="103" t="str">
        <f>IF(Declaration!$I$4="English",Languages!A441,IF(Declaration!$I$4="French",Languages!B441,IF(Declaration!$I$4="Spanish",Languages!C441,IF(Declaration!$I$4="German",Languages!D441,IF(Declaration!$I$4="Chinese",Languages!E441,IF(Declaration!$I$4="Japanese",Languages!F441,IF(Declaration!$I$4="Portugese",Languages!G441)))))))</f>
        <v>Domestic work</v>
      </c>
      <c r="C10" s="70" t="s">
        <v>1000</v>
      </c>
    </row>
    <row r="11" spans="2:27" s="23" customFormat="1" ht="26.1" customHeight="1" x14ac:dyDescent="0.3">
      <c r="B11" s="103" t="str">
        <f>IF(Declaration!$I$4="English",Languages!A444,IF(Declaration!$I$4="French",Languages!B444,IF(Declaration!$I$4="Spanish",Languages!C444,IF(Declaration!$I$4="German",Languages!D444,IF(Declaration!$I$4="Chinese",Languages!E444,IF(Declaration!$I$4="Japanese",Languages!F444,IF(Declaration!$I$4="Portugese",Languages!G444)))))))</f>
        <v>Maintenance and repair of motor vehicles</v>
      </c>
      <c r="C11" s="70" t="s">
        <v>1000</v>
      </c>
    </row>
    <row r="12" spans="2:27" s="23" customFormat="1" ht="26.1" customHeight="1" x14ac:dyDescent="0.3">
      <c r="B12" s="103" t="str">
        <f>IF(Declaration!$I$4="English",Languages!A445,IF(Declaration!$I$4="French",Languages!B445,IF(Declaration!$I$4="Spanish",Languages!C445,IF(Declaration!$I$4="German",Languages!D445,IF(Declaration!$I$4="Chinese",Languages!E445,IF(Declaration!$I$4="Japanese",Languages!F445,IF(Declaration!$I$4="Portugese",Languages!G445)))))))</f>
        <v>Manufacturing</v>
      </c>
      <c r="C12" s="70" t="s">
        <v>1000</v>
      </c>
    </row>
    <row r="13" spans="2:27" s="23" customFormat="1" ht="26.1" customHeight="1" x14ac:dyDescent="0.3">
      <c r="B13" s="103" t="str">
        <f>IF(Declaration!$I$4="English",Languages!A446,IF(Declaration!$I$4="French",Languages!B446,IF(Declaration!$I$4="Spanish",Languages!C446,IF(Declaration!$I$4="German",Languages!D446,IF(Declaration!$I$4="Chinese",Languages!E446,IF(Declaration!$I$4="Japanese",Languages!F446,IF(Declaration!$I$4="Portugese",Languages!G446)))))))</f>
        <v>Mining and quarrying</v>
      </c>
      <c r="C13" s="70" t="s">
        <v>1000</v>
      </c>
    </row>
    <row r="14" spans="2:27" s="23" customFormat="1" ht="26.1" customHeight="1" x14ac:dyDescent="0.3">
      <c r="B14" s="103" t="str">
        <f>IF(Declaration!$I$4="English",Languages!A447,IF(Declaration!$I$4="French",Languages!B447,IF(Declaration!$I$4="Spanish",Languages!C447,IF(Declaration!$I$4="German",Languages!D447,IF(Declaration!$I$4="Chinese",Languages!E447,IF(Declaration!$I$4="Japanese",Languages!F447,IF(Declaration!$I$4="Portugese",Languages!G447)))))))</f>
        <v>Personal services</v>
      </c>
      <c r="C14" s="70" t="s">
        <v>1000</v>
      </c>
    </row>
    <row r="15" spans="2:27" s="23" customFormat="1" ht="26.1" customHeight="1" x14ac:dyDescent="0.3">
      <c r="B15" s="103" t="str">
        <f>IF(Declaration!$I$4="English",Languages!A448,IF(Declaration!$I$4="French",Languages!B448,IF(Declaration!$I$4="Spanish",Languages!C448,IF(Declaration!$I$4="German",Languages!D448,IF(Declaration!$I$4="Chinese",Languages!E448,IF(Declaration!$I$4="Japanese",Languages!F448,IF(Declaration!$I$4="Portugese",Languages!G448)))))))</f>
        <v>Transportation</v>
      </c>
      <c r="C15" s="70" t="s">
        <v>1000</v>
      </c>
    </row>
    <row r="16" spans="2:27" s="23" customFormat="1" ht="26.1" customHeight="1" x14ac:dyDescent="0.3">
      <c r="B16" s="103" t="str">
        <f>IF(Declaration!$I$4="English",Languages!A449,IF(Declaration!$I$4="French",Languages!B449,IF(Declaration!$I$4="Spanish",Languages!C449,IF(Declaration!$I$4="German",Languages!D449,IF(Declaration!$I$4="Chinese",Languages!E449,IF(Declaration!$I$4="Japanese",Languages!F449,IF(Declaration!$I$4="Portugese",Languages!G449)))))))</f>
        <v xml:space="preserve">Wholesale and trade 
</v>
      </c>
      <c r="C16" s="70" t="s">
        <v>1000</v>
      </c>
    </row>
    <row r="17" spans="2:3" s="23" customFormat="1" ht="15.75" x14ac:dyDescent="0.3">
      <c r="B17" s="402" t="s">
        <v>5415</v>
      </c>
      <c r="C17" s="403"/>
    </row>
    <row r="18" spans="2:3" x14ac:dyDescent="0.25">
      <c r="C18" s="14"/>
    </row>
    <row r="19" spans="2:3" x14ac:dyDescent="0.25">
      <c r="C19" s="14"/>
    </row>
    <row r="20" spans="2:3" hidden="1" x14ac:dyDescent="0.25">
      <c r="C20" s="14"/>
    </row>
    <row r="21" spans="2:3" hidden="1" x14ac:dyDescent="0.25">
      <c r="C21" s="14"/>
    </row>
    <row r="22" spans="2:3" hidden="1" x14ac:dyDescent="0.25">
      <c r="C22" s="14"/>
    </row>
    <row r="23" spans="2:3" hidden="1" x14ac:dyDescent="0.25">
      <c r="C23" s="14"/>
    </row>
    <row r="24" spans="2:3" hidden="1" x14ac:dyDescent="0.25">
      <c r="C24" s="14"/>
    </row>
    <row r="25" spans="2:3" hidden="1" x14ac:dyDescent="0.25">
      <c r="C25" s="14"/>
    </row>
    <row r="26" spans="2:3" hidden="1" x14ac:dyDescent="0.25">
      <c r="C26" s="14"/>
    </row>
    <row r="27" spans="2:3" hidden="1" x14ac:dyDescent="0.25">
      <c r="C27" s="14"/>
    </row>
    <row r="28" spans="2:3" hidden="1" x14ac:dyDescent="0.25">
      <c r="C28" s="14"/>
    </row>
    <row r="29" spans="2:3" hidden="1" x14ac:dyDescent="0.25">
      <c r="C29" s="14"/>
    </row>
    <row r="30" spans="2:3" hidden="1" x14ac:dyDescent="0.25">
      <c r="C30" s="14"/>
    </row>
    <row r="31" spans="2:3" hidden="1" x14ac:dyDescent="0.25">
      <c r="C31" s="14"/>
    </row>
    <row r="32" spans="2:3" hidden="1" x14ac:dyDescent="0.25">
      <c r="C32" s="14"/>
    </row>
    <row r="33" spans="3:3" hidden="1" x14ac:dyDescent="0.25">
      <c r="C33" s="14"/>
    </row>
    <row r="34" spans="3:3" hidden="1" x14ac:dyDescent="0.25">
      <c r="C34" s="14"/>
    </row>
    <row r="35" spans="3:3" hidden="1" x14ac:dyDescent="0.25">
      <c r="C35" s="14"/>
    </row>
    <row r="36" spans="3:3" hidden="1" x14ac:dyDescent="0.25">
      <c r="C36" s="14"/>
    </row>
    <row r="37" spans="3:3" hidden="1" x14ac:dyDescent="0.25">
      <c r="C37" s="14"/>
    </row>
    <row r="38" spans="3:3" hidden="1" x14ac:dyDescent="0.25">
      <c r="C38" s="14"/>
    </row>
    <row r="39" spans="3:3" hidden="1" x14ac:dyDescent="0.25">
      <c r="C39" s="14"/>
    </row>
    <row r="40" spans="3:3" hidden="1" x14ac:dyDescent="0.25">
      <c r="C40" s="14"/>
    </row>
    <row r="41" spans="3:3" hidden="1" x14ac:dyDescent="0.25">
      <c r="C41" s="14"/>
    </row>
    <row r="42" spans="3:3" hidden="1" x14ac:dyDescent="0.25">
      <c r="C42" s="14"/>
    </row>
    <row r="43" spans="3:3" hidden="1" x14ac:dyDescent="0.25">
      <c r="C43" s="14"/>
    </row>
    <row r="44" spans="3:3" hidden="1" x14ac:dyDescent="0.25">
      <c r="C44" s="14"/>
    </row>
    <row r="45" spans="3:3" hidden="1" x14ac:dyDescent="0.25">
      <c r="C45" s="14"/>
    </row>
    <row r="46" spans="3:3" hidden="1" x14ac:dyDescent="0.25">
      <c r="C46" s="14"/>
    </row>
    <row r="47" spans="3:3" hidden="1" x14ac:dyDescent="0.25">
      <c r="C47" s="14"/>
    </row>
    <row r="48" spans="3:3" hidden="1" x14ac:dyDescent="0.25">
      <c r="C48" s="14"/>
    </row>
    <row r="49" spans="3:3" hidden="1" x14ac:dyDescent="0.25">
      <c r="C49" s="14"/>
    </row>
    <row r="50" spans="3:3" hidden="1" x14ac:dyDescent="0.25">
      <c r="C50" s="14"/>
    </row>
    <row r="51" spans="3:3" hidden="1" x14ac:dyDescent="0.25">
      <c r="C51" s="14"/>
    </row>
    <row r="52" spans="3:3" hidden="1" x14ac:dyDescent="0.25">
      <c r="C52" s="14"/>
    </row>
    <row r="53" spans="3:3" hidden="1" x14ac:dyDescent="0.25">
      <c r="C53" s="14"/>
    </row>
    <row r="54" spans="3:3" hidden="1" x14ac:dyDescent="0.25">
      <c r="C54" s="14"/>
    </row>
    <row r="55" spans="3:3" hidden="1" x14ac:dyDescent="0.25">
      <c r="C55" s="14"/>
    </row>
    <row r="56" spans="3:3" hidden="1" x14ac:dyDescent="0.25">
      <c r="C56" s="14"/>
    </row>
    <row r="57" spans="3:3" hidden="1" x14ac:dyDescent="0.25">
      <c r="C57" s="14"/>
    </row>
    <row r="58" spans="3:3" hidden="1" x14ac:dyDescent="0.25">
      <c r="C58" s="14"/>
    </row>
    <row r="59" spans="3:3" hidden="1" x14ac:dyDescent="0.25">
      <c r="C59" s="14"/>
    </row>
    <row r="60" spans="3:3" hidden="1" x14ac:dyDescent="0.25">
      <c r="C60" s="14"/>
    </row>
    <row r="61" spans="3:3" hidden="1" x14ac:dyDescent="0.25">
      <c r="C61" s="14"/>
    </row>
    <row r="62" spans="3:3" hidden="1" x14ac:dyDescent="0.25">
      <c r="C62" s="14"/>
    </row>
    <row r="63" spans="3:3" hidden="1" x14ac:dyDescent="0.25">
      <c r="C63" s="14"/>
    </row>
    <row r="64" spans="3:3" hidden="1" x14ac:dyDescent="0.25">
      <c r="C64" s="14"/>
    </row>
    <row r="65" spans="3:3" hidden="1" x14ac:dyDescent="0.25">
      <c r="C65" s="14"/>
    </row>
    <row r="66" spans="3:3" hidden="1" x14ac:dyDescent="0.25">
      <c r="C66" s="14"/>
    </row>
    <row r="67" spans="3:3" hidden="1" x14ac:dyDescent="0.25">
      <c r="C67" s="14"/>
    </row>
    <row r="68" spans="3:3" hidden="1" x14ac:dyDescent="0.25">
      <c r="C68" s="14"/>
    </row>
    <row r="69" spans="3:3" hidden="1" x14ac:dyDescent="0.25">
      <c r="C69" s="14"/>
    </row>
    <row r="70" spans="3:3" hidden="1" x14ac:dyDescent="0.25">
      <c r="C70" s="14"/>
    </row>
    <row r="71" spans="3:3" hidden="1" x14ac:dyDescent="0.25">
      <c r="C71" s="14"/>
    </row>
    <row r="72" spans="3:3" hidden="1" x14ac:dyDescent="0.25">
      <c r="C72" s="14"/>
    </row>
    <row r="73" spans="3:3" hidden="1" x14ac:dyDescent="0.25">
      <c r="C73" s="14"/>
    </row>
    <row r="74" spans="3:3" hidden="1" x14ac:dyDescent="0.25">
      <c r="C74" s="14"/>
    </row>
    <row r="75" spans="3:3" hidden="1" x14ac:dyDescent="0.25">
      <c r="C75" s="14"/>
    </row>
    <row r="76" spans="3:3" hidden="1" x14ac:dyDescent="0.25">
      <c r="C76" s="14"/>
    </row>
    <row r="77" spans="3:3" hidden="1" x14ac:dyDescent="0.25">
      <c r="C77" s="14"/>
    </row>
    <row r="78" spans="3:3" hidden="1" x14ac:dyDescent="0.25">
      <c r="C78" s="14"/>
    </row>
    <row r="79" spans="3:3" hidden="1" x14ac:dyDescent="0.25">
      <c r="C79" s="14"/>
    </row>
    <row r="80" spans="3:3" hidden="1" x14ac:dyDescent="0.25">
      <c r="C80" s="14"/>
    </row>
    <row r="81" spans="3:3" hidden="1" x14ac:dyDescent="0.25">
      <c r="C81" s="14"/>
    </row>
    <row r="82" spans="3:3" hidden="1" x14ac:dyDescent="0.25">
      <c r="C82" s="14"/>
    </row>
    <row r="83" spans="3:3" hidden="1" x14ac:dyDescent="0.25">
      <c r="C83" s="14"/>
    </row>
    <row r="84" spans="3:3" hidden="1" x14ac:dyDescent="0.25">
      <c r="C84" s="14"/>
    </row>
    <row r="85" spans="3:3" hidden="1" x14ac:dyDescent="0.25">
      <c r="C85" s="14"/>
    </row>
    <row r="86" spans="3:3" hidden="1" x14ac:dyDescent="0.25">
      <c r="C86" s="14"/>
    </row>
    <row r="87" spans="3:3" hidden="1" x14ac:dyDescent="0.25">
      <c r="C87" s="14"/>
    </row>
    <row r="88" spans="3:3" hidden="1" x14ac:dyDescent="0.25">
      <c r="C88" s="14"/>
    </row>
    <row r="89" spans="3:3" hidden="1" x14ac:dyDescent="0.25">
      <c r="C89" s="14"/>
    </row>
    <row r="90" spans="3:3" hidden="1" x14ac:dyDescent="0.25">
      <c r="C90" s="14"/>
    </row>
    <row r="91" spans="3:3" hidden="1" x14ac:dyDescent="0.25">
      <c r="C91" s="14"/>
    </row>
    <row r="92" spans="3:3" hidden="1" x14ac:dyDescent="0.25">
      <c r="C92" s="14"/>
    </row>
    <row r="93" spans="3:3" hidden="1" x14ac:dyDescent="0.25">
      <c r="C93" s="14"/>
    </row>
    <row r="94" spans="3:3" hidden="1" x14ac:dyDescent="0.25">
      <c r="C94" s="14"/>
    </row>
    <row r="95" spans="3:3" hidden="1" x14ac:dyDescent="0.25">
      <c r="C95" s="14"/>
    </row>
    <row r="96" spans="3:3" hidden="1" x14ac:dyDescent="0.25">
      <c r="C96" s="14"/>
    </row>
    <row r="97" spans="3:3" hidden="1" x14ac:dyDescent="0.25">
      <c r="C97" s="14"/>
    </row>
    <row r="98" spans="3:3" hidden="1" x14ac:dyDescent="0.25">
      <c r="C98" s="14"/>
    </row>
    <row r="99" spans="3:3" hidden="1" x14ac:dyDescent="0.25">
      <c r="C99" s="14"/>
    </row>
    <row r="100" spans="3:3" hidden="1" x14ac:dyDescent="0.25">
      <c r="C100" s="14"/>
    </row>
    <row r="101" spans="3:3" hidden="1" x14ac:dyDescent="0.25">
      <c r="C101" s="14"/>
    </row>
    <row r="102" spans="3:3" hidden="1" x14ac:dyDescent="0.25">
      <c r="C102" s="14"/>
    </row>
    <row r="103" spans="3:3" hidden="1" x14ac:dyDescent="0.25">
      <c r="C103" s="14"/>
    </row>
    <row r="104" spans="3:3" hidden="1" x14ac:dyDescent="0.25">
      <c r="C104" s="14"/>
    </row>
    <row r="105" spans="3:3" hidden="1" x14ac:dyDescent="0.25">
      <c r="C105" s="14"/>
    </row>
    <row r="106" spans="3:3" hidden="1" x14ac:dyDescent="0.25">
      <c r="C106" s="14"/>
    </row>
    <row r="107" spans="3:3" hidden="1" x14ac:dyDescent="0.25">
      <c r="C107" s="14"/>
    </row>
    <row r="108" spans="3:3" hidden="1" x14ac:dyDescent="0.25">
      <c r="C108" s="14"/>
    </row>
    <row r="109" spans="3:3" hidden="1" x14ac:dyDescent="0.25">
      <c r="C109" s="14"/>
    </row>
    <row r="110" spans="3:3" hidden="1" x14ac:dyDescent="0.25">
      <c r="C110" s="14"/>
    </row>
    <row r="111" spans="3:3" hidden="1" x14ac:dyDescent="0.25">
      <c r="C111" s="14"/>
    </row>
    <row r="112" spans="3:3" hidden="1" x14ac:dyDescent="0.25">
      <c r="C112" s="14"/>
    </row>
    <row r="113" spans="3:3" hidden="1" x14ac:dyDescent="0.25">
      <c r="C113" s="14"/>
    </row>
    <row r="114" spans="3:3" hidden="1" x14ac:dyDescent="0.25">
      <c r="C114" s="14"/>
    </row>
    <row r="115" spans="3:3" hidden="1" x14ac:dyDescent="0.25">
      <c r="C115" s="14"/>
    </row>
    <row r="116" spans="3:3" hidden="1" x14ac:dyDescent="0.25">
      <c r="C116" s="14"/>
    </row>
    <row r="117" spans="3:3" hidden="1" x14ac:dyDescent="0.25">
      <c r="C117" s="14"/>
    </row>
    <row r="118" spans="3:3" hidden="1" x14ac:dyDescent="0.25">
      <c r="C118" s="14"/>
    </row>
    <row r="119" spans="3:3" hidden="1" x14ac:dyDescent="0.25">
      <c r="C119" s="14"/>
    </row>
    <row r="120" spans="3:3" hidden="1" x14ac:dyDescent="0.25">
      <c r="C120" s="14"/>
    </row>
    <row r="121" spans="3:3" hidden="1" x14ac:dyDescent="0.25">
      <c r="C121" s="14"/>
    </row>
    <row r="122" spans="3:3" hidden="1" x14ac:dyDescent="0.25">
      <c r="C122" s="14"/>
    </row>
    <row r="123" spans="3:3" hidden="1" x14ac:dyDescent="0.25">
      <c r="C123" s="14"/>
    </row>
    <row r="124" spans="3:3" hidden="1" x14ac:dyDescent="0.25">
      <c r="C124" s="14"/>
    </row>
    <row r="125" spans="3:3" hidden="1" x14ac:dyDescent="0.25">
      <c r="C125" s="14"/>
    </row>
    <row r="126" spans="3:3" hidden="1" x14ac:dyDescent="0.25">
      <c r="C126" s="14"/>
    </row>
    <row r="127" spans="3:3" hidden="1" x14ac:dyDescent="0.25">
      <c r="C127" s="14"/>
    </row>
    <row r="128" spans="3:3" hidden="1" x14ac:dyDescent="0.25">
      <c r="C128" s="14"/>
    </row>
    <row r="129" spans="3:3" hidden="1" x14ac:dyDescent="0.25">
      <c r="C129" s="14"/>
    </row>
    <row r="130" spans="3:3" hidden="1" x14ac:dyDescent="0.25">
      <c r="C130" s="14"/>
    </row>
    <row r="131" spans="3:3" hidden="1" x14ac:dyDescent="0.25">
      <c r="C131" s="14"/>
    </row>
    <row r="132" spans="3:3" hidden="1" x14ac:dyDescent="0.25">
      <c r="C132" s="14"/>
    </row>
    <row r="133" spans="3:3" hidden="1" x14ac:dyDescent="0.25">
      <c r="C133" s="14"/>
    </row>
    <row r="134" spans="3:3" hidden="1" x14ac:dyDescent="0.25">
      <c r="C134" s="14"/>
    </row>
    <row r="135" spans="3:3" hidden="1" x14ac:dyDescent="0.25">
      <c r="C135" s="14"/>
    </row>
    <row r="136" spans="3:3" hidden="1" x14ac:dyDescent="0.25">
      <c r="C136" s="14"/>
    </row>
    <row r="137" spans="3:3" hidden="1" x14ac:dyDescent="0.25">
      <c r="C137" s="14"/>
    </row>
    <row r="138" spans="3:3" hidden="1" x14ac:dyDescent="0.25">
      <c r="C138" s="14"/>
    </row>
    <row r="139" spans="3:3" hidden="1" x14ac:dyDescent="0.25">
      <c r="C139" s="14"/>
    </row>
    <row r="140" spans="3:3" hidden="1" x14ac:dyDescent="0.25">
      <c r="C140" s="14"/>
    </row>
    <row r="141" spans="3:3" hidden="1" x14ac:dyDescent="0.25">
      <c r="C141" s="14"/>
    </row>
    <row r="142" spans="3:3" hidden="1" x14ac:dyDescent="0.25">
      <c r="C142" s="14"/>
    </row>
    <row r="143" spans="3:3" hidden="1" x14ac:dyDescent="0.25">
      <c r="C143" s="14"/>
    </row>
    <row r="144" spans="3:3" hidden="1" x14ac:dyDescent="0.25">
      <c r="C144" s="14"/>
    </row>
    <row r="145" spans="3:3" hidden="1" x14ac:dyDescent="0.25">
      <c r="C145" s="14"/>
    </row>
    <row r="146" spans="3:3" hidden="1" x14ac:dyDescent="0.25">
      <c r="C146" s="14"/>
    </row>
    <row r="147" spans="3:3" hidden="1" x14ac:dyDescent="0.25">
      <c r="C147" s="14"/>
    </row>
    <row r="148" spans="3:3" hidden="1" x14ac:dyDescent="0.25">
      <c r="C148" s="14"/>
    </row>
    <row r="149" spans="3:3" hidden="1" x14ac:dyDescent="0.25">
      <c r="C149" s="14"/>
    </row>
    <row r="150" spans="3:3" hidden="1" x14ac:dyDescent="0.25">
      <c r="C150" s="14"/>
    </row>
    <row r="151" spans="3:3" hidden="1" x14ac:dyDescent="0.25">
      <c r="C151" s="14"/>
    </row>
    <row r="152" spans="3:3" hidden="1" x14ac:dyDescent="0.25">
      <c r="C152" s="14"/>
    </row>
    <row r="153" spans="3:3" hidden="1" x14ac:dyDescent="0.25">
      <c r="C153" s="14"/>
    </row>
    <row r="154" spans="3:3" hidden="1" x14ac:dyDescent="0.25">
      <c r="C154" s="14"/>
    </row>
    <row r="155" spans="3:3" hidden="1" x14ac:dyDescent="0.25">
      <c r="C155" s="14"/>
    </row>
    <row r="156" spans="3:3" hidden="1" x14ac:dyDescent="0.25">
      <c r="C156" s="14"/>
    </row>
    <row r="157" spans="3:3" hidden="1" x14ac:dyDescent="0.25">
      <c r="C157" s="14"/>
    </row>
    <row r="158" spans="3:3" hidden="1" x14ac:dyDescent="0.25">
      <c r="C158" s="14"/>
    </row>
    <row r="159" spans="3:3" hidden="1" x14ac:dyDescent="0.25">
      <c r="C159" s="14"/>
    </row>
    <row r="160" spans="3:3" hidden="1" x14ac:dyDescent="0.25">
      <c r="C160" s="14"/>
    </row>
    <row r="161" spans="3:3" hidden="1" x14ac:dyDescent="0.25">
      <c r="C161" s="14"/>
    </row>
    <row r="162" spans="3:3" hidden="1" x14ac:dyDescent="0.25">
      <c r="C162" s="14"/>
    </row>
    <row r="163" spans="3:3" hidden="1" x14ac:dyDescent="0.25">
      <c r="C163" s="14"/>
    </row>
    <row r="164" spans="3:3" hidden="1" x14ac:dyDescent="0.25">
      <c r="C164" s="14"/>
    </row>
    <row r="165" spans="3:3" hidden="1" x14ac:dyDescent="0.25">
      <c r="C165" s="14"/>
    </row>
    <row r="166" spans="3:3" hidden="1" x14ac:dyDescent="0.25">
      <c r="C166" s="14"/>
    </row>
    <row r="167" spans="3:3" hidden="1" x14ac:dyDescent="0.25">
      <c r="C167" s="14"/>
    </row>
    <row r="168" spans="3:3" hidden="1" x14ac:dyDescent="0.25">
      <c r="C168" s="14"/>
    </row>
    <row r="169" spans="3:3" hidden="1" x14ac:dyDescent="0.25">
      <c r="C169" s="14"/>
    </row>
    <row r="170" spans="3:3" hidden="1" x14ac:dyDescent="0.25">
      <c r="C170" s="14"/>
    </row>
    <row r="171" spans="3:3" hidden="1" x14ac:dyDescent="0.25">
      <c r="C171" s="14"/>
    </row>
    <row r="172" spans="3:3" hidden="1" x14ac:dyDescent="0.25">
      <c r="C172" s="14"/>
    </row>
    <row r="173" spans="3:3" hidden="1" x14ac:dyDescent="0.25">
      <c r="C173" s="14"/>
    </row>
    <row r="174" spans="3:3" hidden="1" x14ac:dyDescent="0.25">
      <c r="C174" s="14"/>
    </row>
    <row r="175" spans="3:3" hidden="1" x14ac:dyDescent="0.25">
      <c r="C175" s="14"/>
    </row>
    <row r="176" spans="3:3" hidden="1" x14ac:dyDescent="0.25">
      <c r="C176" s="14"/>
    </row>
    <row r="177" spans="3:3" hidden="1" x14ac:dyDescent="0.25">
      <c r="C177" s="14"/>
    </row>
    <row r="178" spans="3:3" hidden="1" x14ac:dyDescent="0.25">
      <c r="C178" s="14"/>
    </row>
    <row r="179" spans="3:3" hidden="1" x14ac:dyDescent="0.25">
      <c r="C179" s="14"/>
    </row>
    <row r="180" spans="3:3" hidden="1" x14ac:dyDescent="0.25">
      <c r="C180" s="14"/>
    </row>
    <row r="181" spans="3:3" hidden="1" x14ac:dyDescent="0.25">
      <c r="C181" s="14"/>
    </row>
    <row r="182" spans="3:3" hidden="1" x14ac:dyDescent="0.25">
      <c r="C182" s="14"/>
    </row>
    <row r="183" spans="3:3" hidden="1" x14ac:dyDescent="0.25">
      <c r="C183" s="14"/>
    </row>
    <row r="184" spans="3:3" hidden="1" x14ac:dyDescent="0.25">
      <c r="C184" s="14"/>
    </row>
    <row r="185" spans="3:3" hidden="1" x14ac:dyDescent="0.25">
      <c r="C185" s="14"/>
    </row>
    <row r="186" spans="3:3" hidden="1" x14ac:dyDescent="0.25">
      <c r="C186" s="14"/>
    </row>
    <row r="187" spans="3:3" hidden="1" x14ac:dyDescent="0.25">
      <c r="C187" s="14"/>
    </row>
    <row r="188" spans="3:3" hidden="1" x14ac:dyDescent="0.25">
      <c r="C188" s="14"/>
    </row>
    <row r="189" spans="3:3" hidden="1" x14ac:dyDescent="0.25">
      <c r="C189" s="14"/>
    </row>
    <row r="190" spans="3:3" hidden="1" x14ac:dyDescent="0.25">
      <c r="C190" s="14"/>
    </row>
    <row r="191" spans="3:3" hidden="1" x14ac:dyDescent="0.25">
      <c r="C191" s="14"/>
    </row>
    <row r="192" spans="3:3" hidden="1" x14ac:dyDescent="0.25">
      <c r="C192" s="14"/>
    </row>
    <row r="193" spans="3:3" hidden="1" x14ac:dyDescent="0.25">
      <c r="C193" s="14"/>
    </row>
    <row r="194" spans="3:3" hidden="1" x14ac:dyDescent="0.25">
      <c r="C194" s="14"/>
    </row>
    <row r="195" spans="3:3" hidden="1" x14ac:dyDescent="0.25">
      <c r="C195" s="14"/>
    </row>
    <row r="196" spans="3:3" hidden="1" x14ac:dyDescent="0.25">
      <c r="C196" s="14"/>
    </row>
    <row r="197" spans="3:3" hidden="1" x14ac:dyDescent="0.25">
      <c r="C197" s="14"/>
    </row>
    <row r="198" spans="3:3" hidden="1" x14ac:dyDescent="0.25">
      <c r="C198" s="14"/>
    </row>
    <row r="199" spans="3:3" hidden="1" x14ac:dyDescent="0.25">
      <c r="C199" s="14"/>
    </row>
    <row r="200" spans="3:3" hidden="1" x14ac:dyDescent="0.25">
      <c r="C200" s="14"/>
    </row>
    <row r="201" spans="3:3" hidden="1" x14ac:dyDescent="0.25">
      <c r="C201" s="14"/>
    </row>
    <row r="202" spans="3:3" hidden="1" x14ac:dyDescent="0.25">
      <c r="C202" s="14"/>
    </row>
    <row r="203" spans="3:3" hidden="1" x14ac:dyDescent="0.25">
      <c r="C203" s="14"/>
    </row>
    <row r="204" spans="3:3" hidden="1" x14ac:dyDescent="0.25">
      <c r="C204" s="14"/>
    </row>
    <row r="205" spans="3:3" hidden="1" x14ac:dyDescent="0.25">
      <c r="C205" s="14"/>
    </row>
    <row r="206" spans="3:3" hidden="1" x14ac:dyDescent="0.25">
      <c r="C206" s="14"/>
    </row>
    <row r="207" spans="3:3" hidden="1" x14ac:dyDescent="0.25">
      <c r="C207" s="14"/>
    </row>
    <row r="208" spans="3:3" hidden="1" x14ac:dyDescent="0.25">
      <c r="C208" s="14"/>
    </row>
    <row r="209" spans="3:3" hidden="1" x14ac:dyDescent="0.25">
      <c r="C209" s="14"/>
    </row>
    <row r="210" spans="3:3" hidden="1" x14ac:dyDescent="0.25">
      <c r="C210" s="14"/>
    </row>
    <row r="211" spans="3:3" hidden="1" x14ac:dyDescent="0.25">
      <c r="C211" s="14"/>
    </row>
    <row r="212" spans="3:3" hidden="1" x14ac:dyDescent="0.25">
      <c r="C212" s="14"/>
    </row>
    <row r="213" spans="3:3" hidden="1" x14ac:dyDescent="0.25">
      <c r="C213" s="14"/>
    </row>
    <row r="214" spans="3:3" hidden="1" x14ac:dyDescent="0.25">
      <c r="C214" s="14"/>
    </row>
    <row r="215" spans="3:3" hidden="1" x14ac:dyDescent="0.25">
      <c r="C215" s="14"/>
    </row>
    <row r="216" spans="3:3" hidden="1" x14ac:dyDescent="0.25">
      <c r="C216" s="14"/>
    </row>
    <row r="217" spans="3:3" hidden="1" x14ac:dyDescent="0.25">
      <c r="C217" s="14"/>
    </row>
    <row r="218" spans="3:3" hidden="1" x14ac:dyDescent="0.25">
      <c r="C218" s="14"/>
    </row>
    <row r="219" spans="3:3" hidden="1" x14ac:dyDescent="0.25">
      <c r="C219" s="14"/>
    </row>
    <row r="220" spans="3:3" hidden="1" x14ac:dyDescent="0.25">
      <c r="C220" s="14"/>
    </row>
    <row r="221" spans="3:3" hidden="1" x14ac:dyDescent="0.25">
      <c r="C221" s="14"/>
    </row>
    <row r="222" spans="3:3" hidden="1" x14ac:dyDescent="0.25">
      <c r="C222" s="14"/>
    </row>
    <row r="223" spans="3:3" hidden="1" x14ac:dyDescent="0.25">
      <c r="C223" s="14"/>
    </row>
    <row r="224" spans="3:3" hidden="1" x14ac:dyDescent="0.25">
      <c r="C224" s="14"/>
    </row>
    <row r="225" spans="3:3" hidden="1" x14ac:dyDescent="0.25">
      <c r="C225" s="14"/>
    </row>
    <row r="226" spans="3:3" hidden="1" x14ac:dyDescent="0.25">
      <c r="C226" s="14"/>
    </row>
    <row r="227" spans="3:3" hidden="1" x14ac:dyDescent="0.25">
      <c r="C227" s="14"/>
    </row>
    <row r="228" spans="3:3" hidden="1" x14ac:dyDescent="0.25">
      <c r="C228" s="14"/>
    </row>
    <row r="229" spans="3:3" hidden="1" x14ac:dyDescent="0.25">
      <c r="C229" s="14"/>
    </row>
    <row r="230" spans="3:3" hidden="1" x14ac:dyDescent="0.25">
      <c r="C230" s="14"/>
    </row>
    <row r="231" spans="3:3" hidden="1" x14ac:dyDescent="0.25">
      <c r="C231" s="14"/>
    </row>
    <row r="232" spans="3:3" hidden="1" x14ac:dyDescent="0.25">
      <c r="C232" s="14"/>
    </row>
    <row r="233" spans="3:3" hidden="1" x14ac:dyDescent="0.25">
      <c r="C233" s="14"/>
    </row>
    <row r="234" spans="3:3" hidden="1" x14ac:dyDescent="0.25">
      <c r="C234" s="14"/>
    </row>
    <row r="235" spans="3:3" hidden="1" x14ac:dyDescent="0.25">
      <c r="C235" s="14"/>
    </row>
    <row r="236" spans="3:3" hidden="1" x14ac:dyDescent="0.25">
      <c r="C236" s="14"/>
    </row>
    <row r="237" spans="3:3" hidden="1" x14ac:dyDescent="0.25">
      <c r="C237" s="14"/>
    </row>
    <row r="238" spans="3:3" hidden="1" x14ac:dyDescent="0.25">
      <c r="C238" s="14"/>
    </row>
    <row r="239" spans="3:3" hidden="1" x14ac:dyDescent="0.25">
      <c r="C239" s="14"/>
    </row>
    <row r="240" spans="3:3" hidden="1" x14ac:dyDescent="0.25">
      <c r="C240" s="14"/>
    </row>
    <row r="241" spans="3:3" hidden="1" x14ac:dyDescent="0.25">
      <c r="C241" s="14"/>
    </row>
    <row r="242" spans="3:3" hidden="1" x14ac:dyDescent="0.25">
      <c r="C242" s="14"/>
    </row>
    <row r="243" spans="3:3" hidden="1" x14ac:dyDescent="0.25">
      <c r="C243" s="14"/>
    </row>
    <row r="244" spans="3:3" hidden="1" x14ac:dyDescent="0.25">
      <c r="C244" s="14"/>
    </row>
    <row r="245" spans="3:3" hidden="1" x14ac:dyDescent="0.25">
      <c r="C245" s="14"/>
    </row>
    <row r="246" spans="3:3" hidden="1" x14ac:dyDescent="0.25">
      <c r="C246" s="14"/>
    </row>
    <row r="247" spans="3:3" hidden="1" x14ac:dyDescent="0.25">
      <c r="C247" s="14"/>
    </row>
    <row r="248" spans="3:3" hidden="1" x14ac:dyDescent="0.25">
      <c r="C248" s="14"/>
    </row>
    <row r="249" spans="3:3" hidden="1" x14ac:dyDescent="0.25">
      <c r="C249" s="14"/>
    </row>
    <row r="250" spans="3:3" hidden="1" x14ac:dyDescent="0.25">
      <c r="C250" s="14"/>
    </row>
    <row r="251" spans="3:3" hidden="1" x14ac:dyDescent="0.25">
      <c r="C251" s="14"/>
    </row>
    <row r="252" spans="3:3" hidden="1" x14ac:dyDescent="0.25">
      <c r="C252" s="14"/>
    </row>
    <row r="253" spans="3:3" hidden="1" x14ac:dyDescent="0.25">
      <c r="C253" s="14"/>
    </row>
    <row r="254" spans="3:3" hidden="1" x14ac:dyDescent="0.25">
      <c r="C254" s="14"/>
    </row>
    <row r="255" spans="3:3" hidden="1" x14ac:dyDescent="0.25">
      <c r="C255" s="14"/>
    </row>
    <row r="256" spans="3:3" hidden="1" x14ac:dyDescent="0.25">
      <c r="C256" s="14"/>
    </row>
    <row r="257" spans="3:3" hidden="1" x14ac:dyDescent="0.25">
      <c r="C257" s="14"/>
    </row>
    <row r="258" spans="3:3" hidden="1" x14ac:dyDescent="0.25">
      <c r="C258" s="14"/>
    </row>
    <row r="259" spans="3:3" hidden="1" x14ac:dyDescent="0.25">
      <c r="C259" s="14"/>
    </row>
    <row r="260" spans="3:3" hidden="1" x14ac:dyDescent="0.25">
      <c r="C260" s="14"/>
    </row>
    <row r="261" spans="3:3" hidden="1" x14ac:dyDescent="0.25">
      <c r="C261" s="14"/>
    </row>
    <row r="262" spans="3:3" hidden="1" x14ac:dyDescent="0.25">
      <c r="C262" s="14"/>
    </row>
    <row r="263" spans="3:3" hidden="1" x14ac:dyDescent="0.25">
      <c r="C263" s="14"/>
    </row>
    <row r="264" spans="3:3" hidden="1" x14ac:dyDescent="0.25">
      <c r="C264" s="14"/>
    </row>
    <row r="265" spans="3:3" hidden="1" x14ac:dyDescent="0.25">
      <c r="C265" s="14"/>
    </row>
    <row r="266" spans="3:3" hidden="1" x14ac:dyDescent="0.25">
      <c r="C266" s="14"/>
    </row>
    <row r="267" spans="3:3" hidden="1" x14ac:dyDescent="0.25">
      <c r="C267" s="14"/>
    </row>
    <row r="268" spans="3:3" hidden="1" x14ac:dyDescent="0.25">
      <c r="C268" s="14"/>
    </row>
    <row r="269" spans="3:3" hidden="1" x14ac:dyDescent="0.25">
      <c r="C269" s="14"/>
    </row>
    <row r="270" spans="3:3" hidden="1" x14ac:dyDescent="0.25">
      <c r="C270" s="14"/>
    </row>
    <row r="271" spans="3:3" hidden="1" x14ac:dyDescent="0.25">
      <c r="C271" s="14"/>
    </row>
    <row r="272" spans="3:3" hidden="1" x14ac:dyDescent="0.25">
      <c r="C272" s="14"/>
    </row>
    <row r="273" spans="3:3" hidden="1" x14ac:dyDescent="0.25">
      <c r="C273" s="14"/>
    </row>
    <row r="274" spans="3:3" hidden="1" x14ac:dyDescent="0.25">
      <c r="C274" s="14"/>
    </row>
    <row r="275" spans="3:3" hidden="1" x14ac:dyDescent="0.25">
      <c r="C275" s="14"/>
    </row>
    <row r="276" spans="3:3" hidden="1" x14ac:dyDescent="0.25">
      <c r="C276" s="14"/>
    </row>
    <row r="277" spans="3:3" hidden="1" x14ac:dyDescent="0.25">
      <c r="C277" s="14"/>
    </row>
    <row r="278" spans="3:3" hidden="1" x14ac:dyDescent="0.25">
      <c r="C278" s="14"/>
    </row>
    <row r="279" spans="3:3" hidden="1" x14ac:dyDescent="0.25">
      <c r="C279" s="14"/>
    </row>
    <row r="280" spans="3:3" hidden="1" x14ac:dyDescent="0.25">
      <c r="C280" s="14"/>
    </row>
    <row r="281" spans="3:3" hidden="1" x14ac:dyDescent="0.25">
      <c r="C281" s="14"/>
    </row>
    <row r="282" spans="3:3" hidden="1" x14ac:dyDescent="0.25">
      <c r="C282" s="14"/>
    </row>
    <row r="283" spans="3:3" hidden="1" x14ac:dyDescent="0.25">
      <c r="C283" s="14"/>
    </row>
    <row r="284" spans="3:3" hidden="1" x14ac:dyDescent="0.25">
      <c r="C284" s="14"/>
    </row>
    <row r="285" spans="3:3" hidden="1" x14ac:dyDescent="0.25">
      <c r="C285" s="14"/>
    </row>
    <row r="286" spans="3:3" hidden="1" x14ac:dyDescent="0.25">
      <c r="C286" s="14"/>
    </row>
    <row r="287" spans="3:3" hidden="1" x14ac:dyDescent="0.25">
      <c r="C287" s="14"/>
    </row>
    <row r="288" spans="3:3" hidden="1" x14ac:dyDescent="0.25">
      <c r="C288" s="14"/>
    </row>
    <row r="289" spans="3:3" hidden="1" x14ac:dyDescent="0.25">
      <c r="C289" s="14"/>
    </row>
    <row r="290" spans="3:3" hidden="1" x14ac:dyDescent="0.25">
      <c r="C290" s="14"/>
    </row>
    <row r="291" spans="3:3" hidden="1" x14ac:dyDescent="0.25">
      <c r="C291" s="14"/>
    </row>
    <row r="292" spans="3:3" hidden="1" x14ac:dyDescent="0.25">
      <c r="C292" s="14"/>
    </row>
    <row r="293" spans="3:3" hidden="1" x14ac:dyDescent="0.25">
      <c r="C293" s="14"/>
    </row>
    <row r="294" spans="3:3" hidden="1" x14ac:dyDescent="0.25">
      <c r="C294" s="14"/>
    </row>
    <row r="295" spans="3:3" hidden="1" x14ac:dyDescent="0.25">
      <c r="C295" s="14"/>
    </row>
    <row r="296" spans="3:3" hidden="1" x14ac:dyDescent="0.25">
      <c r="C296" s="14"/>
    </row>
    <row r="297" spans="3:3" hidden="1" x14ac:dyDescent="0.25">
      <c r="C297" s="14"/>
    </row>
    <row r="298" spans="3:3" hidden="1" x14ac:dyDescent="0.25">
      <c r="C298" s="14"/>
    </row>
    <row r="299" spans="3:3" hidden="1" x14ac:dyDescent="0.25">
      <c r="C299" s="14"/>
    </row>
    <row r="300" spans="3:3" hidden="1" x14ac:dyDescent="0.25">
      <c r="C300" s="14"/>
    </row>
    <row r="301" spans="3:3" hidden="1" x14ac:dyDescent="0.25">
      <c r="C301" s="14"/>
    </row>
    <row r="302" spans="3:3" hidden="1" x14ac:dyDescent="0.25">
      <c r="C302" s="14"/>
    </row>
    <row r="303" spans="3:3" hidden="1" x14ac:dyDescent="0.25">
      <c r="C303" s="14"/>
    </row>
    <row r="304" spans="3:3" hidden="1" x14ac:dyDescent="0.25">
      <c r="C304" s="14"/>
    </row>
    <row r="305" spans="3:3" hidden="1" x14ac:dyDescent="0.25">
      <c r="C305" s="14"/>
    </row>
    <row r="306" spans="3:3" hidden="1" x14ac:dyDescent="0.25">
      <c r="C306" s="14"/>
    </row>
    <row r="307" spans="3:3" hidden="1" x14ac:dyDescent="0.25">
      <c r="C307" s="14"/>
    </row>
    <row r="308" spans="3:3" hidden="1" x14ac:dyDescent="0.25">
      <c r="C308" s="14"/>
    </row>
    <row r="309" spans="3:3" hidden="1" x14ac:dyDescent="0.25">
      <c r="C309" s="14"/>
    </row>
    <row r="310" spans="3:3" hidden="1" x14ac:dyDescent="0.25">
      <c r="C310" s="14"/>
    </row>
    <row r="311" spans="3:3" hidden="1" x14ac:dyDescent="0.25">
      <c r="C311" s="14"/>
    </row>
    <row r="312" spans="3:3" hidden="1" x14ac:dyDescent="0.25">
      <c r="C312" s="14"/>
    </row>
    <row r="313" spans="3:3" hidden="1" x14ac:dyDescent="0.25">
      <c r="C313" s="14"/>
    </row>
    <row r="314" spans="3:3" hidden="1" x14ac:dyDescent="0.25">
      <c r="C314" s="14"/>
    </row>
    <row r="315" spans="3:3" hidden="1" x14ac:dyDescent="0.25">
      <c r="C315" s="14"/>
    </row>
    <row r="316" spans="3:3" hidden="1" x14ac:dyDescent="0.25">
      <c r="C316" s="14"/>
    </row>
    <row r="317" spans="3:3" hidden="1" x14ac:dyDescent="0.25">
      <c r="C317" s="14"/>
    </row>
    <row r="318" spans="3:3" hidden="1" x14ac:dyDescent="0.25">
      <c r="C318" s="14"/>
    </row>
    <row r="319" spans="3:3" hidden="1" x14ac:dyDescent="0.25">
      <c r="C319" s="14"/>
    </row>
    <row r="320" spans="3:3" hidden="1" x14ac:dyDescent="0.25">
      <c r="C320" s="14"/>
    </row>
    <row r="321" spans="3:3" hidden="1" x14ac:dyDescent="0.25">
      <c r="C321" s="14"/>
    </row>
    <row r="322" spans="3:3" hidden="1" x14ac:dyDescent="0.25">
      <c r="C322" s="14"/>
    </row>
    <row r="323" spans="3:3" hidden="1" x14ac:dyDescent="0.25">
      <c r="C323" s="14"/>
    </row>
    <row r="324" spans="3:3" hidden="1" x14ac:dyDescent="0.25">
      <c r="C324" s="14"/>
    </row>
    <row r="325" spans="3:3" hidden="1" x14ac:dyDescent="0.25">
      <c r="C325" s="14"/>
    </row>
    <row r="326" spans="3:3" hidden="1" x14ac:dyDescent="0.25">
      <c r="C326" s="14"/>
    </row>
    <row r="327" spans="3:3" hidden="1" x14ac:dyDescent="0.25">
      <c r="C327" s="14"/>
    </row>
    <row r="328" spans="3:3" hidden="1" x14ac:dyDescent="0.25">
      <c r="C328" s="14"/>
    </row>
    <row r="329" spans="3:3" hidden="1" x14ac:dyDescent="0.25">
      <c r="C329" s="14"/>
    </row>
    <row r="330" spans="3:3" hidden="1" x14ac:dyDescent="0.25">
      <c r="C330" s="14"/>
    </row>
    <row r="331" spans="3:3" hidden="1" x14ac:dyDescent="0.25">
      <c r="C331" s="14"/>
    </row>
    <row r="332" spans="3:3" hidden="1" x14ac:dyDescent="0.25">
      <c r="C332" s="14"/>
    </row>
    <row r="333" spans="3:3" hidden="1" x14ac:dyDescent="0.25">
      <c r="C333" s="14"/>
    </row>
    <row r="334" spans="3:3" hidden="1" x14ac:dyDescent="0.25">
      <c r="C334" s="14"/>
    </row>
    <row r="335" spans="3:3" hidden="1" x14ac:dyDescent="0.25">
      <c r="C335" s="14"/>
    </row>
    <row r="336" spans="3:3" hidden="1" x14ac:dyDescent="0.25">
      <c r="C336" s="14"/>
    </row>
    <row r="337" spans="3:3" hidden="1" x14ac:dyDescent="0.25">
      <c r="C337" s="14"/>
    </row>
    <row r="338" spans="3:3" hidden="1" x14ac:dyDescent="0.25">
      <c r="C338" s="14"/>
    </row>
    <row r="339" spans="3:3" hidden="1" x14ac:dyDescent="0.25">
      <c r="C339" s="14"/>
    </row>
    <row r="340" spans="3:3" hidden="1" x14ac:dyDescent="0.25">
      <c r="C340" s="14"/>
    </row>
    <row r="341" spans="3:3" hidden="1" x14ac:dyDescent="0.25">
      <c r="C341" s="14"/>
    </row>
    <row r="342" spans="3:3" hidden="1" x14ac:dyDescent="0.25">
      <c r="C342" s="14"/>
    </row>
    <row r="343" spans="3:3" hidden="1" x14ac:dyDescent="0.25">
      <c r="C343" s="14"/>
    </row>
    <row r="344" spans="3:3" hidden="1" x14ac:dyDescent="0.25">
      <c r="C344" s="14"/>
    </row>
    <row r="345" spans="3:3" hidden="1" x14ac:dyDescent="0.25">
      <c r="C345" s="14"/>
    </row>
    <row r="346" spans="3:3" hidden="1" x14ac:dyDescent="0.25">
      <c r="C346" s="14"/>
    </row>
    <row r="347" spans="3:3" hidden="1" x14ac:dyDescent="0.25">
      <c r="C347" s="14"/>
    </row>
    <row r="348" spans="3:3" hidden="1" x14ac:dyDescent="0.25">
      <c r="C348" s="14"/>
    </row>
    <row r="349" spans="3:3" hidden="1" x14ac:dyDescent="0.25">
      <c r="C349" s="14"/>
    </row>
    <row r="350" spans="3:3" hidden="1" x14ac:dyDescent="0.25">
      <c r="C350" s="14"/>
    </row>
    <row r="351" spans="3:3" hidden="1" x14ac:dyDescent="0.25">
      <c r="C351" s="14"/>
    </row>
    <row r="352" spans="3:3" hidden="1" x14ac:dyDescent="0.25">
      <c r="C352" s="14"/>
    </row>
    <row r="353" spans="3:3" hidden="1" x14ac:dyDescent="0.25">
      <c r="C353" s="14"/>
    </row>
    <row r="354" spans="3:3" hidden="1" x14ac:dyDescent="0.25">
      <c r="C354" s="14"/>
    </row>
    <row r="355" spans="3:3" hidden="1" x14ac:dyDescent="0.25">
      <c r="C355" s="14"/>
    </row>
    <row r="356" spans="3:3" hidden="1" x14ac:dyDescent="0.25">
      <c r="C356" s="14"/>
    </row>
    <row r="357" spans="3:3" hidden="1" x14ac:dyDescent="0.25">
      <c r="C357" s="14"/>
    </row>
    <row r="358" spans="3:3" hidden="1" x14ac:dyDescent="0.25">
      <c r="C358" s="14"/>
    </row>
    <row r="359" spans="3:3" hidden="1" x14ac:dyDescent="0.25">
      <c r="C359" s="14"/>
    </row>
    <row r="360" spans="3:3" hidden="1" x14ac:dyDescent="0.25">
      <c r="C360" s="14"/>
    </row>
    <row r="361" spans="3:3" hidden="1" x14ac:dyDescent="0.25">
      <c r="C361" s="14"/>
    </row>
    <row r="362" spans="3:3" hidden="1" x14ac:dyDescent="0.25">
      <c r="C362" s="14"/>
    </row>
    <row r="363" spans="3:3" hidden="1" x14ac:dyDescent="0.25">
      <c r="C363" s="14"/>
    </row>
    <row r="364" spans="3:3" hidden="1" x14ac:dyDescent="0.25">
      <c r="C364" s="14"/>
    </row>
    <row r="365" spans="3:3" hidden="1" x14ac:dyDescent="0.25">
      <c r="C365" s="14"/>
    </row>
    <row r="366" spans="3:3" hidden="1" x14ac:dyDescent="0.25">
      <c r="C366" s="14"/>
    </row>
    <row r="367" spans="3:3" hidden="1" x14ac:dyDescent="0.25">
      <c r="C367" s="14"/>
    </row>
    <row r="368" spans="3:3" hidden="1" x14ac:dyDescent="0.25">
      <c r="C368" s="14"/>
    </row>
    <row r="369" spans="3:3" hidden="1" x14ac:dyDescent="0.25">
      <c r="C369" s="14"/>
    </row>
    <row r="370" spans="3:3" hidden="1" x14ac:dyDescent="0.25">
      <c r="C370" s="14"/>
    </row>
    <row r="371" spans="3:3" hidden="1" x14ac:dyDescent="0.25">
      <c r="C371" s="14"/>
    </row>
    <row r="372" spans="3:3" hidden="1" x14ac:dyDescent="0.25">
      <c r="C372" s="14"/>
    </row>
    <row r="373" spans="3:3" hidden="1" x14ac:dyDescent="0.25">
      <c r="C373" s="14"/>
    </row>
    <row r="374" spans="3:3" hidden="1" x14ac:dyDescent="0.25">
      <c r="C374" s="14"/>
    </row>
    <row r="375" spans="3:3" hidden="1" x14ac:dyDescent="0.25">
      <c r="C375" s="14"/>
    </row>
    <row r="376" spans="3:3" hidden="1" x14ac:dyDescent="0.25">
      <c r="C376" s="14"/>
    </row>
    <row r="377" spans="3:3" hidden="1" x14ac:dyDescent="0.25">
      <c r="C377" s="14"/>
    </row>
    <row r="378" spans="3:3" hidden="1" x14ac:dyDescent="0.25">
      <c r="C378" s="14"/>
    </row>
    <row r="379" spans="3:3" hidden="1" x14ac:dyDescent="0.25">
      <c r="C379" s="14"/>
    </row>
    <row r="380" spans="3:3" hidden="1" x14ac:dyDescent="0.25">
      <c r="C380" s="14"/>
    </row>
    <row r="381" spans="3:3" hidden="1" x14ac:dyDescent="0.25">
      <c r="C381" s="14"/>
    </row>
    <row r="382" spans="3:3" hidden="1" x14ac:dyDescent="0.25">
      <c r="C382" s="14"/>
    </row>
    <row r="383" spans="3:3" hidden="1" x14ac:dyDescent="0.25">
      <c r="C383" s="14"/>
    </row>
    <row r="384" spans="3:3" hidden="1" x14ac:dyDescent="0.25">
      <c r="C384" s="14"/>
    </row>
    <row r="385" spans="3:3" hidden="1" x14ac:dyDescent="0.25">
      <c r="C385" s="14"/>
    </row>
    <row r="386" spans="3:3" hidden="1" x14ac:dyDescent="0.25">
      <c r="C386" s="14"/>
    </row>
    <row r="387" spans="3:3" hidden="1" x14ac:dyDescent="0.25">
      <c r="C387" s="14"/>
    </row>
    <row r="388" spans="3:3" hidden="1" x14ac:dyDescent="0.25">
      <c r="C388" s="14"/>
    </row>
    <row r="389" spans="3:3" hidden="1" x14ac:dyDescent="0.25">
      <c r="C389" s="14"/>
    </row>
    <row r="390" spans="3:3" hidden="1" x14ac:dyDescent="0.25">
      <c r="C390" s="14"/>
    </row>
    <row r="391" spans="3:3" hidden="1" x14ac:dyDescent="0.25">
      <c r="C391" s="14"/>
    </row>
    <row r="392" spans="3:3" hidden="1" x14ac:dyDescent="0.25">
      <c r="C392" s="14"/>
    </row>
    <row r="393" spans="3:3" hidden="1" x14ac:dyDescent="0.25">
      <c r="C393" s="14"/>
    </row>
    <row r="394" spans="3:3" hidden="1" x14ac:dyDescent="0.25">
      <c r="C394" s="14"/>
    </row>
    <row r="395" spans="3:3" hidden="1" x14ac:dyDescent="0.25">
      <c r="C395" s="14"/>
    </row>
    <row r="396" spans="3:3" hidden="1" x14ac:dyDescent="0.25">
      <c r="C396" s="14"/>
    </row>
    <row r="397" spans="3:3" hidden="1" x14ac:dyDescent="0.25">
      <c r="C397" s="14"/>
    </row>
    <row r="398" spans="3:3" hidden="1" x14ac:dyDescent="0.25">
      <c r="C398" s="14"/>
    </row>
    <row r="399" spans="3:3" hidden="1" x14ac:dyDescent="0.25">
      <c r="C399" s="14"/>
    </row>
    <row r="400" spans="3:3" hidden="1" x14ac:dyDescent="0.25">
      <c r="C400" s="14"/>
    </row>
    <row r="401" spans="3:3" hidden="1" x14ac:dyDescent="0.25">
      <c r="C401" s="14"/>
    </row>
    <row r="402" spans="3:3" hidden="1" x14ac:dyDescent="0.25">
      <c r="C402" s="14"/>
    </row>
    <row r="403" spans="3:3" hidden="1" x14ac:dyDescent="0.25">
      <c r="C403" s="14"/>
    </row>
    <row r="404" spans="3:3" hidden="1" x14ac:dyDescent="0.25">
      <c r="C404" s="14"/>
    </row>
    <row r="405" spans="3:3" hidden="1" x14ac:dyDescent="0.25">
      <c r="C405" s="14"/>
    </row>
    <row r="406" spans="3:3" hidden="1" x14ac:dyDescent="0.25">
      <c r="C406" s="14"/>
    </row>
    <row r="407" spans="3:3" hidden="1" x14ac:dyDescent="0.25">
      <c r="C407" s="14"/>
    </row>
    <row r="408" spans="3:3" hidden="1" x14ac:dyDescent="0.25">
      <c r="C408" s="14"/>
    </row>
    <row r="409" spans="3:3" hidden="1" x14ac:dyDescent="0.25">
      <c r="C409" s="14"/>
    </row>
    <row r="410" spans="3:3" hidden="1" x14ac:dyDescent="0.25">
      <c r="C410" s="14"/>
    </row>
    <row r="411" spans="3:3" hidden="1" x14ac:dyDescent="0.25">
      <c r="C411" s="14"/>
    </row>
    <row r="412" spans="3:3" hidden="1" x14ac:dyDescent="0.25">
      <c r="C412" s="14"/>
    </row>
    <row r="413" spans="3:3" hidden="1" x14ac:dyDescent="0.25">
      <c r="C413" s="14"/>
    </row>
    <row r="414" spans="3:3" hidden="1" x14ac:dyDescent="0.25">
      <c r="C414" s="14"/>
    </row>
    <row r="415" spans="3:3" hidden="1" x14ac:dyDescent="0.25">
      <c r="C415" s="14"/>
    </row>
    <row r="416" spans="3:3" hidden="1" x14ac:dyDescent="0.25">
      <c r="C416" s="14"/>
    </row>
    <row r="417" spans="3:3" hidden="1" x14ac:dyDescent="0.25">
      <c r="C417" s="14"/>
    </row>
    <row r="418" spans="3:3" hidden="1" x14ac:dyDescent="0.25">
      <c r="C418" s="14"/>
    </row>
    <row r="419" spans="3:3" hidden="1" x14ac:dyDescent="0.25">
      <c r="C419" s="14"/>
    </row>
    <row r="420" spans="3:3" hidden="1" x14ac:dyDescent="0.25">
      <c r="C420" s="14"/>
    </row>
    <row r="421" spans="3:3" hidden="1" x14ac:dyDescent="0.25">
      <c r="C421" s="14"/>
    </row>
    <row r="422" spans="3:3" hidden="1" x14ac:dyDescent="0.25">
      <c r="C422" s="14"/>
    </row>
    <row r="423" spans="3:3" hidden="1" x14ac:dyDescent="0.25">
      <c r="C423" s="14"/>
    </row>
    <row r="424" spans="3:3" hidden="1" x14ac:dyDescent="0.25">
      <c r="C424" s="14"/>
    </row>
    <row r="425" spans="3:3" hidden="1" x14ac:dyDescent="0.25">
      <c r="C425" s="14"/>
    </row>
    <row r="426" spans="3:3" hidden="1" x14ac:dyDescent="0.25">
      <c r="C426" s="14"/>
    </row>
    <row r="427" spans="3:3" hidden="1" x14ac:dyDescent="0.25">
      <c r="C427" s="14"/>
    </row>
    <row r="428" spans="3:3" hidden="1" x14ac:dyDescent="0.25">
      <c r="C428" s="14"/>
    </row>
    <row r="429" spans="3:3" hidden="1" x14ac:dyDescent="0.25">
      <c r="C429" s="14"/>
    </row>
    <row r="430" spans="3:3" hidden="1" x14ac:dyDescent="0.25">
      <c r="C430" s="14"/>
    </row>
    <row r="431" spans="3:3" hidden="1" x14ac:dyDescent="0.25">
      <c r="C431" s="14"/>
    </row>
    <row r="432" spans="3:3" hidden="1" x14ac:dyDescent="0.25">
      <c r="C432" s="14"/>
    </row>
    <row r="433" spans="3:3" hidden="1" x14ac:dyDescent="0.25">
      <c r="C433" s="14"/>
    </row>
    <row r="434" spans="3:3" hidden="1" x14ac:dyDescent="0.25">
      <c r="C434" s="14"/>
    </row>
    <row r="435" spans="3:3" hidden="1" x14ac:dyDescent="0.25">
      <c r="C435" s="14"/>
    </row>
    <row r="436" spans="3:3" hidden="1" x14ac:dyDescent="0.25">
      <c r="C436" s="14"/>
    </row>
    <row r="437" spans="3:3" hidden="1" x14ac:dyDescent="0.25">
      <c r="C437" s="14"/>
    </row>
    <row r="438" spans="3:3" hidden="1" x14ac:dyDescent="0.25">
      <c r="C438" s="14"/>
    </row>
    <row r="439" spans="3:3" hidden="1" x14ac:dyDescent="0.25">
      <c r="C439" s="14"/>
    </row>
    <row r="440" spans="3:3" hidden="1" x14ac:dyDescent="0.25">
      <c r="C440" s="14"/>
    </row>
    <row r="441" spans="3:3" hidden="1" x14ac:dyDescent="0.25">
      <c r="C441" s="14"/>
    </row>
    <row r="442" spans="3:3" hidden="1" x14ac:dyDescent="0.25">
      <c r="C442" s="14"/>
    </row>
    <row r="443" spans="3:3" hidden="1" x14ac:dyDescent="0.25">
      <c r="C443" s="14"/>
    </row>
    <row r="444" spans="3:3" hidden="1" x14ac:dyDescent="0.25">
      <c r="C444" s="14"/>
    </row>
    <row r="445" spans="3:3" hidden="1" x14ac:dyDescent="0.25">
      <c r="C445" s="14"/>
    </row>
    <row r="446" spans="3:3" hidden="1" x14ac:dyDescent="0.25">
      <c r="C446" s="14"/>
    </row>
    <row r="447" spans="3:3" hidden="1" x14ac:dyDescent="0.25">
      <c r="C447" s="14"/>
    </row>
    <row r="448" spans="3:3" hidden="1" x14ac:dyDescent="0.25">
      <c r="C448" s="14"/>
    </row>
    <row r="449" spans="3:3" hidden="1" x14ac:dyDescent="0.25">
      <c r="C449" s="14"/>
    </row>
    <row r="450" spans="3:3" hidden="1" x14ac:dyDescent="0.25">
      <c r="C450" s="14"/>
    </row>
    <row r="451" spans="3:3" hidden="1" x14ac:dyDescent="0.25">
      <c r="C451" s="14"/>
    </row>
    <row r="452" spans="3:3" hidden="1" x14ac:dyDescent="0.25">
      <c r="C452" s="14"/>
    </row>
    <row r="453" spans="3:3" hidden="1" x14ac:dyDescent="0.25">
      <c r="C453" s="14"/>
    </row>
    <row r="454" spans="3:3" hidden="1" x14ac:dyDescent="0.25">
      <c r="C454" s="14"/>
    </row>
    <row r="455" spans="3:3" hidden="1" x14ac:dyDescent="0.25">
      <c r="C455" s="14"/>
    </row>
    <row r="456" spans="3:3" hidden="1" x14ac:dyDescent="0.25">
      <c r="C456" s="14"/>
    </row>
    <row r="457" spans="3:3" hidden="1" x14ac:dyDescent="0.25">
      <c r="C457" s="14"/>
    </row>
    <row r="458" spans="3:3" hidden="1" x14ac:dyDescent="0.25">
      <c r="C458" s="14"/>
    </row>
    <row r="459" spans="3:3" hidden="1" x14ac:dyDescent="0.25">
      <c r="C459" s="14"/>
    </row>
    <row r="460" spans="3:3" hidden="1" x14ac:dyDescent="0.25">
      <c r="C460" s="14"/>
    </row>
    <row r="461" spans="3:3" hidden="1" x14ac:dyDescent="0.25">
      <c r="C461" s="14"/>
    </row>
    <row r="462" spans="3:3" hidden="1" x14ac:dyDescent="0.25">
      <c r="C462" s="14"/>
    </row>
    <row r="463" spans="3:3" hidden="1" x14ac:dyDescent="0.25">
      <c r="C463" s="14"/>
    </row>
    <row r="464" spans="3:3" hidden="1" x14ac:dyDescent="0.25">
      <c r="C464" s="14"/>
    </row>
    <row r="465" spans="3:3" hidden="1" x14ac:dyDescent="0.25">
      <c r="C465" s="14"/>
    </row>
    <row r="466" spans="3:3" hidden="1" x14ac:dyDescent="0.25">
      <c r="C466" s="14"/>
    </row>
    <row r="467" spans="3:3" hidden="1" x14ac:dyDescent="0.25">
      <c r="C467" s="14"/>
    </row>
    <row r="468" spans="3:3" hidden="1" x14ac:dyDescent="0.25">
      <c r="C468" s="14"/>
    </row>
    <row r="469" spans="3:3" hidden="1" x14ac:dyDescent="0.25">
      <c r="C469" s="14"/>
    </row>
    <row r="470" spans="3:3" hidden="1" x14ac:dyDescent="0.25">
      <c r="C470" s="14"/>
    </row>
    <row r="471" spans="3:3" hidden="1" x14ac:dyDescent="0.25">
      <c r="C471" s="14"/>
    </row>
    <row r="472" spans="3:3" hidden="1" x14ac:dyDescent="0.25">
      <c r="C472" s="14"/>
    </row>
    <row r="473" spans="3:3" hidden="1" x14ac:dyDescent="0.25">
      <c r="C473" s="14"/>
    </row>
    <row r="474" spans="3:3" hidden="1" x14ac:dyDescent="0.25">
      <c r="C474" s="14"/>
    </row>
    <row r="475" spans="3:3" hidden="1" x14ac:dyDescent="0.25">
      <c r="C475" s="14"/>
    </row>
    <row r="476" spans="3:3" hidden="1" x14ac:dyDescent="0.25">
      <c r="C476" s="14"/>
    </row>
    <row r="477" spans="3:3" hidden="1" x14ac:dyDescent="0.25">
      <c r="C477" s="14"/>
    </row>
    <row r="478" spans="3:3" hidden="1" x14ac:dyDescent="0.25">
      <c r="C478" s="14"/>
    </row>
    <row r="479" spans="3:3" hidden="1" x14ac:dyDescent="0.25">
      <c r="C479" s="14"/>
    </row>
    <row r="480" spans="3:3" hidden="1" x14ac:dyDescent="0.25">
      <c r="C480" s="14"/>
    </row>
    <row r="481" spans="3:3" hidden="1" x14ac:dyDescent="0.25">
      <c r="C481" s="14"/>
    </row>
    <row r="482" spans="3:3" hidden="1" x14ac:dyDescent="0.25">
      <c r="C482" s="14"/>
    </row>
    <row r="483" spans="3:3" hidden="1" x14ac:dyDescent="0.25">
      <c r="C483" s="14"/>
    </row>
    <row r="484" spans="3:3" hidden="1" x14ac:dyDescent="0.25">
      <c r="C484" s="14"/>
    </row>
    <row r="485" spans="3:3" hidden="1" x14ac:dyDescent="0.25">
      <c r="C485" s="14"/>
    </row>
    <row r="486" spans="3:3" hidden="1" x14ac:dyDescent="0.25">
      <c r="C486" s="14"/>
    </row>
    <row r="487" spans="3:3" hidden="1" x14ac:dyDescent="0.25">
      <c r="C487" s="14"/>
    </row>
    <row r="488" spans="3:3" hidden="1" x14ac:dyDescent="0.25">
      <c r="C488" s="14"/>
    </row>
    <row r="489" spans="3:3" hidden="1" x14ac:dyDescent="0.25">
      <c r="C489" s="14"/>
    </row>
    <row r="490" spans="3:3" hidden="1" x14ac:dyDescent="0.25">
      <c r="C490" s="14"/>
    </row>
    <row r="491" spans="3:3" hidden="1" x14ac:dyDescent="0.25">
      <c r="C491" s="14"/>
    </row>
    <row r="492" spans="3:3" hidden="1" x14ac:dyDescent="0.25">
      <c r="C492" s="14"/>
    </row>
    <row r="493" spans="3:3" hidden="1" x14ac:dyDescent="0.25">
      <c r="C493" s="14"/>
    </row>
    <row r="494" spans="3:3" hidden="1" x14ac:dyDescent="0.25">
      <c r="C494" s="14"/>
    </row>
    <row r="495" spans="3:3" hidden="1" x14ac:dyDescent="0.25">
      <c r="C495" s="14"/>
    </row>
    <row r="496" spans="3:3" hidden="1" x14ac:dyDescent="0.25">
      <c r="C496" s="14"/>
    </row>
    <row r="497" spans="3:3" hidden="1" x14ac:dyDescent="0.25">
      <c r="C497" s="14"/>
    </row>
    <row r="498" spans="3:3" hidden="1" x14ac:dyDescent="0.25">
      <c r="C498" s="14"/>
    </row>
    <row r="499" spans="3:3" hidden="1" x14ac:dyDescent="0.25">
      <c r="C499" s="14"/>
    </row>
    <row r="500" spans="3:3" hidden="1" x14ac:dyDescent="0.25">
      <c r="C500" s="14"/>
    </row>
    <row r="501" spans="3:3" hidden="1" x14ac:dyDescent="0.25">
      <c r="C501" s="14"/>
    </row>
    <row r="502" spans="3:3" hidden="1" x14ac:dyDescent="0.25">
      <c r="C502" s="14"/>
    </row>
    <row r="503" spans="3:3" hidden="1" x14ac:dyDescent="0.25">
      <c r="C503" s="14"/>
    </row>
    <row r="504" spans="3:3" hidden="1" x14ac:dyDescent="0.25">
      <c r="C504" s="14"/>
    </row>
    <row r="505" spans="3:3" hidden="1" x14ac:dyDescent="0.25">
      <c r="C505" s="14"/>
    </row>
    <row r="506" spans="3:3" hidden="1" x14ac:dyDescent="0.25">
      <c r="C506" s="14"/>
    </row>
    <row r="507" spans="3:3" hidden="1" x14ac:dyDescent="0.25">
      <c r="C507" s="14"/>
    </row>
    <row r="508" spans="3:3" hidden="1" x14ac:dyDescent="0.25">
      <c r="C508" s="14"/>
    </row>
    <row r="509" spans="3:3" hidden="1" x14ac:dyDescent="0.25">
      <c r="C509" s="14"/>
    </row>
    <row r="510" spans="3:3" hidden="1" x14ac:dyDescent="0.25">
      <c r="C510" s="14"/>
    </row>
    <row r="511" spans="3:3" hidden="1" x14ac:dyDescent="0.25">
      <c r="C511" s="14"/>
    </row>
    <row r="512" spans="3:3" hidden="1" x14ac:dyDescent="0.25">
      <c r="C512" s="14"/>
    </row>
    <row r="513" spans="3:3" hidden="1" x14ac:dyDescent="0.25">
      <c r="C513" s="14"/>
    </row>
    <row r="514" spans="3:3" hidden="1" x14ac:dyDescent="0.25">
      <c r="C514" s="14"/>
    </row>
    <row r="515" spans="3:3" hidden="1" x14ac:dyDescent="0.25">
      <c r="C515" s="14"/>
    </row>
    <row r="516" spans="3:3" hidden="1" x14ac:dyDescent="0.25">
      <c r="C516" s="14"/>
    </row>
    <row r="517" spans="3:3" hidden="1" x14ac:dyDescent="0.25">
      <c r="C517" s="14"/>
    </row>
    <row r="518" spans="3:3" hidden="1" x14ac:dyDescent="0.25">
      <c r="C518" s="14"/>
    </row>
    <row r="519" spans="3:3" hidden="1" x14ac:dyDescent="0.25">
      <c r="C519" s="14"/>
    </row>
    <row r="520" spans="3:3" hidden="1" x14ac:dyDescent="0.25">
      <c r="C520" s="14"/>
    </row>
    <row r="521" spans="3:3" hidden="1" x14ac:dyDescent="0.25">
      <c r="C521" s="14"/>
    </row>
    <row r="522" spans="3:3" hidden="1" x14ac:dyDescent="0.25">
      <c r="C522" s="14"/>
    </row>
    <row r="523" spans="3:3" hidden="1" x14ac:dyDescent="0.25">
      <c r="C523" s="14"/>
    </row>
    <row r="524" spans="3:3" hidden="1" x14ac:dyDescent="0.25">
      <c r="C524" s="14"/>
    </row>
    <row r="525" spans="3:3" hidden="1" x14ac:dyDescent="0.25">
      <c r="C525" s="14"/>
    </row>
    <row r="526" spans="3:3" hidden="1" x14ac:dyDescent="0.25">
      <c r="C526" s="14"/>
    </row>
    <row r="527" spans="3:3" hidden="1" x14ac:dyDescent="0.25">
      <c r="C527" s="14"/>
    </row>
    <row r="528" spans="3:3" hidden="1" x14ac:dyDescent="0.25">
      <c r="C528" s="14"/>
    </row>
    <row r="529" spans="3:3" hidden="1" x14ac:dyDescent="0.25">
      <c r="C529" s="14"/>
    </row>
    <row r="530" spans="3:3" hidden="1" x14ac:dyDescent="0.25">
      <c r="C530" s="14"/>
    </row>
    <row r="531" spans="3:3" hidden="1" x14ac:dyDescent="0.25">
      <c r="C531" s="14"/>
    </row>
    <row r="532" spans="3:3" hidden="1" x14ac:dyDescent="0.25">
      <c r="C532" s="14"/>
    </row>
    <row r="533" spans="3:3" hidden="1" x14ac:dyDescent="0.25">
      <c r="C533" s="14"/>
    </row>
    <row r="534" spans="3:3" hidden="1" x14ac:dyDescent="0.25">
      <c r="C534" s="14"/>
    </row>
    <row r="535" spans="3:3" hidden="1" x14ac:dyDescent="0.25">
      <c r="C535" s="14"/>
    </row>
    <row r="536" spans="3:3" hidden="1" x14ac:dyDescent="0.25">
      <c r="C536" s="14"/>
    </row>
    <row r="537" spans="3:3" hidden="1" x14ac:dyDescent="0.25">
      <c r="C537" s="14"/>
    </row>
    <row r="538" spans="3:3" hidden="1" x14ac:dyDescent="0.25">
      <c r="C538" s="14"/>
    </row>
    <row r="539" spans="3:3" hidden="1" x14ac:dyDescent="0.25">
      <c r="C539" s="14"/>
    </row>
    <row r="540" spans="3:3" hidden="1" x14ac:dyDescent="0.25">
      <c r="C540" s="14"/>
    </row>
    <row r="541" spans="3:3" hidden="1" x14ac:dyDescent="0.25">
      <c r="C541" s="14"/>
    </row>
    <row r="542" spans="3:3" hidden="1" x14ac:dyDescent="0.25">
      <c r="C542" s="14"/>
    </row>
    <row r="543" spans="3:3" hidden="1" x14ac:dyDescent="0.25">
      <c r="C543" s="14"/>
    </row>
    <row r="544" spans="3:3" hidden="1" x14ac:dyDescent="0.25">
      <c r="C544" s="14"/>
    </row>
    <row r="545" spans="3:3" hidden="1" x14ac:dyDescent="0.25">
      <c r="C545" s="14"/>
    </row>
    <row r="546" spans="3:3" hidden="1" x14ac:dyDescent="0.25">
      <c r="C546" s="14"/>
    </row>
    <row r="547" spans="3:3" hidden="1" x14ac:dyDescent="0.25">
      <c r="C547" s="14"/>
    </row>
    <row r="548" spans="3:3" hidden="1" x14ac:dyDescent="0.25">
      <c r="C548" s="14"/>
    </row>
    <row r="549" spans="3:3" hidden="1" x14ac:dyDescent="0.25">
      <c r="C549" s="14"/>
    </row>
    <row r="550" spans="3:3" hidden="1" x14ac:dyDescent="0.25">
      <c r="C550" s="14"/>
    </row>
    <row r="551" spans="3:3" hidden="1" x14ac:dyDescent="0.25">
      <c r="C551" s="14"/>
    </row>
    <row r="552" spans="3:3" hidden="1" x14ac:dyDescent="0.25">
      <c r="C552" s="14"/>
    </row>
    <row r="553" spans="3:3" hidden="1" x14ac:dyDescent="0.25">
      <c r="C553" s="14"/>
    </row>
    <row r="554" spans="3:3" hidden="1" x14ac:dyDescent="0.25">
      <c r="C554" s="14"/>
    </row>
    <row r="555" spans="3:3" hidden="1" x14ac:dyDescent="0.25">
      <c r="C555" s="14"/>
    </row>
    <row r="556" spans="3:3" hidden="1" x14ac:dyDescent="0.25">
      <c r="C556" s="14"/>
    </row>
    <row r="557" spans="3:3" hidden="1" x14ac:dyDescent="0.25">
      <c r="C557" s="14"/>
    </row>
    <row r="558" spans="3:3" hidden="1" x14ac:dyDescent="0.25">
      <c r="C558" s="14"/>
    </row>
    <row r="559" spans="3:3" hidden="1" x14ac:dyDescent="0.25">
      <c r="C559" s="14"/>
    </row>
    <row r="560" spans="3:3" hidden="1" x14ac:dyDescent="0.25">
      <c r="C560" s="14"/>
    </row>
    <row r="561" spans="3:3" hidden="1" x14ac:dyDescent="0.25">
      <c r="C561" s="14"/>
    </row>
    <row r="562" spans="3:3" hidden="1" x14ac:dyDescent="0.25">
      <c r="C562" s="14"/>
    </row>
    <row r="563" spans="3:3" hidden="1" x14ac:dyDescent="0.25">
      <c r="C563" s="14"/>
    </row>
    <row r="564" spans="3:3" hidden="1" x14ac:dyDescent="0.25">
      <c r="C564" s="14"/>
    </row>
    <row r="565" spans="3:3" hidden="1" x14ac:dyDescent="0.25">
      <c r="C565" s="14"/>
    </row>
    <row r="566" spans="3:3" hidden="1" x14ac:dyDescent="0.25">
      <c r="C566" s="14"/>
    </row>
    <row r="567" spans="3:3" hidden="1" x14ac:dyDescent="0.25">
      <c r="C567" s="14"/>
    </row>
    <row r="568" spans="3:3" hidden="1" x14ac:dyDescent="0.25">
      <c r="C568" s="14"/>
    </row>
    <row r="569" spans="3:3" hidden="1" x14ac:dyDescent="0.25">
      <c r="C569" s="14"/>
    </row>
    <row r="570" spans="3:3" hidden="1" x14ac:dyDescent="0.25">
      <c r="C570" s="14"/>
    </row>
    <row r="571" spans="3:3" hidden="1" x14ac:dyDescent="0.25">
      <c r="C571" s="14"/>
    </row>
    <row r="572" spans="3:3" hidden="1" x14ac:dyDescent="0.25">
      <c r="C572" s="14"/>
    </row>
    <row r="573" spans="3:3" hidden="1" x14ac:dyDescent="0.25">
      <c r="C573" s="14"/>
    </row>
    <row r="574" spans="3:3" hidden="1" x14ac:dyDescent="0.25">
      <c r="C574" s="14"/>
    </row>
    <row r="575" spans="3:3" hidden="1" x14ac:dyDescent="0.25">
      <c r="C575" s="14"/>
    </row>
    <row r="576" spans="3:3" hidden="1" x14ac:dyDescent="0.25">
      <c r="C576" s="14"/>
    </row>
    <row r="577" spans="3:3" hidden="1" x14ac:dyDescent="0.25">
      <c r="C577" s="14"/>
    </row>
    <row r="578" spans="3:3" hidden="1" x14ac:dyDescent="0.25">
      <c r="C578" s="14"/>
    </row>
    <row r="579" spans="3:3" hidden="1" x14ac:dyDescent="0.25">
      <c r="C579" s="14"/>
    </row>
    <row r="580" spans="3:3" hidden="1" x14ac:dyDescent="0.25">
      <c r="C580" s="14"/>
    </row>
    <row r="581" spans="3:3" hidden="1" x14ac:dyDescent="0.25">
      <c r="C581" s="14"/>
    </row>
    <row r="582" spans="3:3" hidden="1" x14ac:dyDescent="0.25">
      <c r="C582" s="14"/>
    </row>
    <row r="583" spans="3:3" hidden="1" x14ac:dyDescent="0.25">
      <c r="C583" s="14"/>
    </row>
    <row r="584" spans="3:3" hidden="1" x14ac:dyDescent="0.25">
      <c r="C584" s="14"/>
    </row>
    <row r="585" spans="3:3" hidden="1" x14ac:dyDescent="0.25">
      <c r="C585" s="14"/>
    </row>
    <row r="586" spans="3:3" hidden="1" x14ac:dyDescent="0.25">
      <c r="C586" s="14"/>
    </row>
    <row r="587" spans="3:3" hidden="1" x14ac:dyDescent="0.25">
      <c r="C587" s="14"/>
    </row>
    <row r="588" spans="3:3" hidden="1" x14ac:dyDescent="0.25">
      <c r="C588" s="14"/>
    </row>
    <row r="589" spans="3:3" hidden="1" x14ac:dyDescent="0.25">
      <c r="C589" s="14"/>
    </row>
    <row r="590" spans="3:3" hidden="1" x14ac:dyDescent="0.25">
      <c r="C590" s="14"/>
    </row>
    <row r="591" spans="3:3" hidden="1" x14ac:dyDescent="0.25">
      <c r="C591" s="14"/>
    </row>
    <row r="592" spans="3:3" hidden="1" x14ac:dyDescent="0.25">
      <c r="C592" s="14"/>
    </row>
    <row r="593" spans="3:3" hidden="1" x14ac:dyDescent="0.25">
      <c r="C593" s="14"/>
    </row>
    <row r="594" spans="3:3" hidden="1" x14ac:dyDescent="0.25">
      <c r="C594" s="14"/>
    </row>
    <row r="595" spans="3:3" hidden="1" x14ac:dyDescent="0.25">
      <c r="C595" s="14"/>
    </row>
    <row r="596" spans="3:3" hidden="1" x14ac:dyDescent="0.25">
      <c r="C596" s="14"/>
    </row>
    <row r="597" spans="3:3" hidden="1" x14ac:dyDescent="0.25">
      <c r="C597" s="14"/>
    </row>
    <row r="598" spans="3:3" hidden="1" x14ac:dyDescent="0.25">
      <c r="C598" s="14"/>
    </row>
    <row r="599" spans="3:3" hidden="1" x14ac:dyDescent="0.25">
      <c r="C599" s="14"/>
    </row>
    <row r="600" spans="3:3" hidden="1" x14ac:dyDescent="0.25">
      <c r="C600" s="14"/>
    </row>
    <row r="601" spans="3:3" hidden="1" x14ac:dyDescent="0.25">
      <c r="C601" s="14"/>
    </row>
    <row r="602" spans="3:3" hidden="1" x14ac:dyDescent="0.25">
      <c r="C602" s="14"/>
    </row>
    <row r="603" spans="3:3" hidden="1" x14ac:dyDescent="0.25">
      <c r="C603" s="14"/>
    </row>
    <row r="604" spans="3:3" hidden="1" x14ac:dyDescent="0.25">
      <c r="C604" s="14"/>
    </row>
    <row r="605" spans="3:3" hidden="1" x14ac:dyDescent="0.25">
      <c r="C605" s="14"/>
    </row>
    <row r="606" spans="3:3" hidden="1" x14ac:dyDescent="0.25">
      <c r="C606" s="14"/>
    </row>
    <row r="607" spans="3:3" hidden="1" x14ac:dyDescent="0.25">
      <c r="C607" s="14"/>
    </row>
    <row r="608" spans="3:3" hidden="1" x14ac:dyDescent="0.25">
      <c r="C608" s="14"/>
    </row>
    <row r="609" spans="3:3" hidden="1" x14ac:dyDescent="0.25">
      <c r="C609" s="14"/>
    </row>
    <row r="610" spans="3:3" hidden="1" x14ac:dyDescent="0.25">
      <c r="C610" s="14"/>
    </row>
    <row r="611" spans="3:3" hidden="1" x14ac:dyDescent="0.25">
      <c r="C611" s="14"/>
    </row>
    <row r="612" spans="3:3" hidden="1" x14ac:dyDescent="0.25">
      <c r="C612" s="14"/>
    </row>
    <row r="613" spans="3:3" hidden="1" x14ac:dyDescent="0.25">
      <c r="C613" s="14"/>
    </row>
    <row r="614" spans="3:3" hidden="1" x14ac:dyDescent="0.25">
      <c r="C614" s="14"/>
    </row>
    <row r="615" spans="3:3" hidden="1" x14ac:dyDescent="0.25">
      <c r="C615" s="14"/>
    </row>
    <row r="616" spans="3:3" hidden="1" x14ac:dyDescent="0.25">
      <c r="C616" s="14"/>
    </row>
    <row r="617" spans="3:3" hidden="1" x14ac:dyDescent="0.25">
      <c r="C617" s="14"/>
    </row>
    <row r="618" spans="3:3" hidden="1" x14ac:dyDescent="0.25">
      <c r="C618" s="14"/>
    </row>
    <row r="619" spans="3:3" hidden="1" x14ac:dyDescent="0.25">
      <c r="C619" s="14"/>
    </row>
    <row r="620" spans="3:3" hidden="1" x14ac:dyDescent="0.25">
      <c r="C620" s="14"/>
    </row>
    <row r="621" spans="3:3" hidden="1" x14ac:dyDescent="0.25">
      <c r="C621" s="14"/>
    </row>
    <row r="622" spans="3:3" hidden="1" x14ac:dyDescent="0.25">
      <c r="C622" s="14"/>
    </row>
    <row r="623" spans="3:3" hidden="1" x14ac:dyDescent="0.25">
      <c r="C623" s="14"/>
    </row>
    <row r="624" spans="3:3" hidden="1" x14ac:dyDescent="0.25">
      <c r="C624" s="14"/>
    </row>
    <row r="625" spans="3:3" hidden="1" x14ac:dyDescent="0.25">
      <c r="C625" s="14"/>
    </row>
    <row r="626" spans="3:3" hidden="1" x14ac:dyDescent="0.25">
      <c r="C626" s="14"/>
    </row>
    <row r="627" spans="3:3" hidden="1" x14ac:dyDescent="0.25">
      <c r="C627" s="14"/>
    </row>
    <row r="628" spans="3:3" hidden="1" x14ac:dyDescent="0.25">
      <c r="C628" s="14"/>
    </row>
    <row r="629" spans="3:3" hidden="1" x14ac:dyDescent="0.25">
      <c r="C629" s="14"/>
    </row>
    <row r="630" spans="3:3" hidden="1" x14ac:dyDescent="0.25">
      <c r="C630" s="14"/>
    </row>
    <row r="631" spans="3:3" hidden="1" x14ac:dyDescent="0.25">
      <c r="C631" s="14"/>
    </row>
    <row r="632" spans="3:3" hidden="1" x14ac:dyDescent="0.25">
      <c r="C632" s="14"/>
    </row>
    <row r="633" spans="3:3" hidden="1" x14ac:dyDescent="0.25">
      <c r="C633" s="14"/>
    </row>
    <row r="634" spans="3:3" hidden="1" x14ac:dyDescent="0.25">
      <c r="C634" s="14"/>
    </row>
    <row r="635" spans="3:3" hidden="1" x14ac:dyDescent="0.25">
      <c r="C635" s="14"/>
    </row>
    <row r="636" spans="3:3" hidden="1" x14ac:dyDescent="0.25">
      <c r="C636" s="14"/>
    </row>
    <row r="637" spans="3:3" hidden="1" x14ac:dyDescent="0.25">
      <c r="C637" s="14"/>
    </row>
    <row r="638" spans="3:3" hidden="1" x14ac:dyDescent="0.25">
      <c r="C638" s="14"/>
    </row>
    <row r="639" spans="3:3" hidden="1" x14ac:dyDescent="0.25">
      <c r="C639" s="14"/>
    </row>
    <row r="640" spans="3:3" hidden="1" x14ac:dyDescent="0.25">
      <c r="C640" s="14"/>
    </row>
    <row r="641" spans="3:3" hidden="1" x14ac:dyDescent="0.25">
      <c r="C641" s="14"/>
    </row>
    <row r="642" spans="3:3" hidden="1" x14ac:dyDescent="0.25">
      <c r="C642" s="14"/>
    </row>
    <row r="643" spans="3:3" hidden="1" x14ac:dyDescent="0.25">
      <c r="C643" s="14"/>
    </row>
    <row r="644" spans="3:3" hidden="1" x14ac:dyDescent="0.25">
      <c r="C644" s="14"/>
    </row>
    <row r="645" spans="3:3" hidden="1" x14ac:dyDescent="0.25">
      <c r="C645" s="14"/>
    </row>
    <row r="646" spans="3:3" hidden="1" x14ac:dyDescent="0.25">
      <c r="C646" s="14"/>
    </row>
    <row r="647" spans="3:3" hidden="1" x14ac:dyDescent="0.25">
      <c r="C647" s="14"/>
    </row>
    <row r="648" spans="3:3" hidden="1" x14ac:dyDescent="0.25">
      <c r="C648" s="14"/>
    </row>
    <row r="649" spans="3:3" hidden="1" x14ac:dyDescent="0.25">
      <c r="C649" s="14"/>
    </row>
    <row r="650" spans="3:3" hidden="1" x14ac:dyDescent="0.25">
      <c r="C650" s="14"/>
    </row>
    <row r="651" spans="3:3" hidden="1" x14ac:dyDescent="0.25">
      <c r="C651" s="14"/>
    </row>
    <row r="652" spans="3:3" hidden="1" x14ac:dyDescent="0.25">
      <c r="C652" s="14"/>
    </row>
    <row r="653" spans="3:3" hidden="1" x14ac:dyDescent="0.25">
      <c r="C653" s="14"/>
    </row>
    <row r="654" spans="3:3" hidden="1" x14ac:dyDescent="0.25">
      <c r="C654" s="14"/>
    </row>
    <row r="655" spans="3:3" hidden="1" x14ac:dyDescent="0.25">
      <c r="C655" s="14"/>
    </row>
    <row r="656" spans="3:3" hidden="1" x14ac:dyDescent="0.25">
      <c r="C656" s="14"/>
    </row>
    <row r="657" spans="3:3" hidden="1" x14ac:dyDescent="0.25">
      <c r="C657" s="14"/>
    </row>
    <row r="658" spans="3:3" hidden="1" x14ac:dyDescent="0.25">
      <c r="C658" s="14"/>
    </row>
    <row r="659" spans="3:3" hidden="1" x14ac:dyDescent="0.25">
      <c r="C659" s="14"/>
    </row>
    <row r="660" spans="3:3" hidden="1" x14ac:dyDescent="0.25">
      <c r="C660" s="14"/>
    </row>
    <row r="661" spans="3:3" hidden="1" x14ac:dyDescent="0.25">
      <c r="C661" s="14"/>
    </row>
    <row r="662" spans="3:3" hidden="1" x14ac:dyDescent="0.25">
      <c r="C662" s="14"/>
    </row>
    <row r="663" spans="3:3" hidden="1" x14ac:dyDescent="0.25">
      <c r="C663" s="14"/>
    </row>
    <row r="664" spans="3:3" hidden="1" x14ac:dyDescent="0.25">
      <c r="C664" s="14"/>
    </row>
    <row r="665" spans="3:3" hidden="1" x14ac:dyDescent="0.25">
      <c r="C665" s="14"/>
    </row>
    <row r="666" spans="3:3" hidden="1" x14ac:dyDescent="0.25">
      <c r="C666" s="14"/>
    </row>
    <row r="667" spans="3:3" hidden="1" x14ac:dyDescent="0.25">
      <c r="C667" s="14"/>
    </row>
    <row r="668" spans="3:3" hidden="1" x14ac:dyDescent="0.25">
      <c r="C668" s="14"/>
    </row>
    <row r="669" spans="3:3" hidden="1" x14ac:dyDescent="0.25">
      <c r="C669" s="14"/>
    </row>
    <row r="670" spans="3:3" hidden="1" x14ac:dyDescent="0.25">
      <c r="C670" s="14"/>
    </row>
    <row r="671" spans="3:3" hidden="1" x14ac:dyDescent="0.25">
      <c r="C671" s="14"/>
    </row>
    <row r="672" spans="3:3" hidden="1" x14ac:dyDescent="0.25">
      <c r="C672" s="14"/>
    </row>
    <row r="673" spans="3:3" hidden="1" x14ac:dyDescent="0.25">
      <c r="C673" s="14"/>
    </row>
    <row r="674" spans="3:3" hidden="1" x14ac:dyDescent="0.25">
      <c r="C674" s="14"/>
    </row>
    <row r="675" spans="3:3" hidden="1" x14ac:dyDescent="0.25">
      <c r="C675" s="14"/>
    </row>
    <row r="676" spans="3:3" hidden="1" x14ac:dyDescent="0.25">
      <c r="C676" s="14"/>
    </row>
    <row r="677" spans="3:3" hidden="1" x14ac:dyDescent="0.25">
      <c r="C677" s="14"/>
    </row>
    <row r="678" spans="3:3" hidden="1" x14ac:dyDescent="0.25">
      <c r="C678" s="14"/>
    </row>
    <row r="679" spans="3:3" hidden="1" x14ac:dyDescent="0.25">
      <c r="C679" s="14"/>
    </row>
    <row r="680" spans="3:3" hidden="1" x14ac:dyDescent="0.25">
      <c r="C680" s="14"/>
    </row>
    <row r="681" spans="3:3" hidden="1" x14ac:dyDescent="0.25">
      <c r="C681" s="14"/>
    </row>
    <row r="682" spans="3:3" hidden="1" x14ac:dyDescent="0.25">
      <c r="C682" s="14"/>
    </row>
    <row r="683" spans="3:3" hidden="1" x14ac:dyDescent="0.25">
      <c r="C683" s="14"/>
    </row>
    <row r="684" spans="3:3" hidden="1" x14ac:dyDescent="0.25">
      <c r="C684" s="14"/>
    </row>
    <row r="685" spans="3:3" hidden="1" x14ac:dyDescent="0.25">
      <c r="C685" s="14"/>
    </row>
    <row r="686" spans="3:3" hidden="1" x14ac:dyDescent="0.25">
      <c r="C686" s="14"/>
    </row>
    <row r="687" spans="3:3" hidden="1" x14ac:dyDescent="0.25">
      <c r="C687" s="14"/>
    </row>
    <row r="688" spans="3:3" hidden="1" x14ac:dyDescent="0.25">
      <c r="C688" s="14"/>
    </row>
    <row r="689" spans="3:3" hidden="1" x14ac:dyDescent="0.25">
      <c r="C689" s="14"/>
    </row>
    <row r="690" spans="3:3" hidden="1" x14ac:dyDescent="0.25">
      <c r="C690" s="14"/>
    </row>
    <row r="691" spans="3:3" hidden="1" x14ac:dyDescent="0.25">
      <c r="C691" s="14"/>
    </row>
    <row r="692" spans="3:3" hidden="1" x14ac:dyDescent="0.25">
      <c r="C692" s="14"/>
    </row>
    <row r="693" spans="3:3" hidden="1" x14ac:dyDescent="0.25">
      <c r="C693" s="14"/>
    </row>
    <row r="694" spans="3:3" hidden="1" x14ac:dyDescent="0.25">
      <c r="C694" s="14"/>
    </row>
    <row r="695" spans="3:3" hidden="1" x14ac:dyDescent="0.25">
      <c r="C695" s="14"/>
    </row>
    <row r="696" spans="3:3" hidden="1" x14ac:dyDescent="0.25">
      <c r="C696" s="14"/>
    </row>
    <row r="697" spans="3:3" hidden="1" x14ac:dyDescent="0.25">
      <c r="C697" s="14"/>
    </row>
    <row r="698" spans="3:3" hidden="1" x14ac:dyDescent="0.25">
      <c r="C698" s="14"/>
    </row>
    <row r="699" spans="3:3" hidden="1" x14ac:dyDescent="0.25">
      <c r="C699" s="14"/>
    </row>
    <row r="700" spans="3:3" hidden="1" x14ac:dyDescent="0.25">
      <c r="C700" s="14"/>
    </row>
    <row r="701" spans="3:3" hidden="1" x14ac:dyDescent="0.25">
      <c r="C701" s="14"/>
    </row>
    <row r="702" spans="3:3" hidden="1" x14ac:dyDescent="0.25">
      <c r="C702" s="14"/>
    </row>
    <row r="703" spans="3:3" hidden="1" x14ac:dyDescent="0.25">
      <c r="C703" s="14"/>
    </row>
    <row r="704" spans="3:3" hidden="1" x14ac:dyDescent="0.25">
      <c r="C704" s="14"/>
    </row>
    <row r="705" spans="3:3" hidden="1" x14ac:dyDescent="0.25">
      <c r="C705" s="14"/>
    </row>
    <row r="706" spans="3:3" hidden="1" x14ac:dyDescent="0.25">
      <c r="C706" s="14"/>
    </row>
    <row r="707" spans="3:3" hidden="1" x14ac:dyDescent="0.25">
      <c r="C707" s="14"/>
    </row>
    <row r="708" spans="3:3" hidden="1" x14ac:dyDescent="0.25">
      <c r="C708" s="14"/>
    </row>
    <row r="709" spans="3:3" hidden="1" x14ac:dyDescent="0.25">
      <c r="C709" s="14"/>
    </row>
    <row r="710" spans="3:3" hidden="1" x14ac:dyDescent="0.25">
      <c r="C710" s="14"/>
    </row>
    <row r="711" spans="3:3" hidden="1" x14ac:dyDescent="0.25">
      <c r="C711" s="14"/>
    </row>
    <row r="712" spans="3:3" hidden="1" x14ac:dyDescent="0.25">
      <c r="C712" s="14"/>
    </row>
    <row r="713" spans="3:3" hidden="1" x14ac:dyDescent="0.25">
      <c r="C713" s="14"/>
    </row>
    <row r="714" spans="3:3" hidden="1" x14ac:dyDescent="0.25">
      <c r="C714" s="14"/>
    </row>
    <row r="715" spans="3:3" hidden="1" x14ac:dyDescent="0.25">
      <c r="C715" s="14"/>
    </row>
    <row r="716" spans="3:3" hidden="1" x14ac:dyDescent="0.25">
      <c r="C716" s="14"/>
    </row>
    <row r="717" spans="3:3" hidden="1" x14ac:dyDescent="0.25">
      <c r="C717" s="14"/>
    </row>
    <row r="718" spans="3:3" hidden="1" x14ac:dyDescent="0.25">
      <c r="C718" s="14"/>
    </row>
    <row r="719" spans="3:3" hidden="1" x14ac:dyDescent="0.25">
      <c r="C719" s="14"/>
    </row>
    <row r="720" spans="3:3" hidden="1" x14ac:dyDescent="0.25">
      <c r="C720" s="14"/>
    </row>
    <row r="721" spans="3:3" hidden="1" x14ac:dyDescent="0.25">
      <c r="C721" s="14"/>
    </row>
    <row r="722" spans="3:3" hidden="1" x14ac:dyDescent="0.25">
      <c r="C722" s="14"/>
    </row>
    <row r="723" spans="3:3" hidden="1" x14ac:dyDescent="0.25">
      <c r="C723" s="14"/>
    </row>
    <row r="724" spans="3:3" hidden="1" x14ac:dyDescent="0.25">
      <c r="C724" s="14"/>
    </row>
    <row r="725" spans="3:3" hidden="1" x14ac:dyDescent="0.25">
      <c r="C725" s="14"/>
    </row>
    <row r="726" spans="3:3" hidden="1" x14ac:dyDescent="0.25">
      <c r="C726" s="14"/>
    </row>
    <row r="727" spans="3:3" hidden="1" x14ac:dyDescent="0.25">
      <c r="C727" s="14"/>
    </row>
    <row r="728" spans="3:3" hidden="1" x14ac:dyDescent="0.25">
      <c r="C728" s="14"/>
    </row>
    <row r="729" spans="3:3" hidden="1" x14ac:dyDescent="0.25">
      <c r="C729" s="14"/>
    </row>
    <row r="730" spans="3:3" hidden="1" x14ac:dyDescent="0.25">
      <c r="C730" s="14"/>
    </row>
    <row r="731" spans="3:3" hidden="1" x14ac:dyDescent="0.25">
      <c r="C731" s="14"/>
    </row>
    <row r="732" spans="3:3" hidden="1" x14ac:dyDescent="0.25">
      <c r="C732" s="14"/>
    </row>
    <row r="733" spans="3:3" hidden="1" x14ac:dyDescent="0.25">
      <c r="C733" s="14"/>
    </row>
    <row r="734" spans="3:3" hidden="1" x14ac:dyDescent="0.25">
      <c r="C734" s="14"/>
    </row>
    <row r="735" spans="3:3" hidden="1" x14ac:dyDescent="0.25">
      <c r="C735" s="14"/>
    </row>
    <row r="736" spans="3:3" hidden="1" x14ac:dyDescent="0.25">
      <c r="C736" s="14"/>
    </row>
    <row r="737" spans="3:3" hidden="1" x14ac:dyDescent="0.25">
      <c r="C737" s="14"/>
    </row>
    <row r="738" spans="3:3" hidden="1" x14ac:dyDescent="0.25">
      <c r="C738" s="14"/>
    </row>
    <row r="739" spans="3:3" hidden="1" x14ac:dyDescent="0.25">
      <c r="C739" s="14"/>
    </row>
    <row r="740" spans="3:3" hidden="1" x14ac:dyDescent="0.25">
      <c r="C740" s="14"/>
    </row>
    <row r="741" spans="3:3" hidden="1" x14ac:dyDescent="0.25">
      <c r="C741" s="14"/>
    </row>
    <row r="742" spans="3:3" hidden="1" x14ac:dyDescent="0.25">
      <c r="C742" s="14"/>
    </row>
    <row r="743" spans="3:3" hidden="1" x14ac:dyDescent="0.25">
      <c r="C743" s="14"/>
    </row>
    <row r="744" spans="3:3" hidden="1" x14ac:dyDescent="0.25">
      <c r="C744" s="14"/>
    </row>
    <row r="745" spans="3:3" hidden="1" x14ac:dyDescent="0.25">
      <c r="C745" s="14"/>
    </row>
    <row r="746" spans="3:3" hidden="1" x14ac:dyDescent="0.25">
      <c r="C746" s="14"/>
    </row>
    <row r="747" spans="3:3" hidden="1" x14ac:dyDescent="0.25">
      <c r="C747" s="14"/>
    </row>
    <row r="748" spans="3:3" hidden="1" x14ac:dyDescent="0.25">
      <c r="C748" s="14"/>
    </row>
    <row r="749" spans="3:3" hidden="1" x14ac:dyDescent="0.25">
      <c r="C749" s="14"/>
    </row>
    <row r="750" spans="3:3" hidden="1" x14ac:dyDescent="0.25">
      <c r="C750" s="14"/>
    </row>
    <row r="751" spans="3:3" hidden="1" x14ac:dyDescent="0.25">
      <c r="C751" s="14"/>
    </row>
    <row r="752" spans="3:3" hidden="1" x14ac:dyDescent="0.25">
      <c r="C752" s="14"/>
    </row>
    <row r="753" spans="3:3" hidden="1" x14ac:dyDescent="0.25">
      <c r="C753" s="14"/>
    </row>
    <row r="754" spans="3:3" hidden="1" x14ac:dyDescent="0.25">
      <c r="C754" s="14"/>
    </row>
    <row r="755" spans="3:3" hidden="1" x14ac:dyDescent="0.25">
      <c r="C755" s="14"/>
    </row>
    <row r="756" spans="3:3" hidden="1" x14ac:dyDescent="0.25">
      <c r="C756" s="14"/>
    </row>
    <row r="757" spans="3:3" hidden="1" x14ac:dyDescent="0.25">
      <c r="C757" s="14"/>
    </row>
    <row r="758" spans="3:3" hidden="1" x14ac:dyDescent="0.25">
      <c r="C758" s="14"/>
    </row>
    <row r="759" spans="3:3" hidden="1" x14ac:dyDescent="0.25">
      <c r="C759" s="14"/>
    </row>
    <row r="760" spans="3:3" hidden="1" x14ac:dyDescent="0.25">
      <c r="C760" s="14"/>
    </row>
    <row r="761" spans="3:3" hidden="1" x14ac:dyDescent="0.25">
      <c r="C761" s="14"/>
    </row>
    <row r="762" spans="3:3" hidden="1" x14ac:dyDescent="0.25">
      <c r="C762" s="14"/>
    </row>
    <row r="763" spans="3:3" hidden="1" x14ac:dyDescent="0.25">
      <c r="C763" s="14"/>
    </row>
    <row r="764" spans="3:3" hidden="1" x14ac:dyDescent="0.25">
      <c r="C764" s="14"/>
    </row>
    <row r="765" spans="3:3" hidden="1" x14ac:dyDescent="0.25">
      <c r="C765" s="14"/>
    </row>
    <row r="766" spans="3:3" hidden="1" x14ac:dyDescent="0.25">
      <c r="C766" s="14"/>
    </row>
    <row r="767" spans="3:3" hidden="1" x14ac:dyDescent="0.25">
      <c r="C767" s="14"/>
    </row>
    <row r="768" spans="3:3" hidden="1" x14ac:dyDescent="0.25">
      <c r="C768" s="14"/>
    </row>
    <row r="769" spans="3:3" hidden="1" x14ac:dyDescent="0.25">
      <c r="C769" s="14"/>
    </row>
    <row r="770" spans="3:3" hidden="1" x14ac:dyDescent="0.25">
      <c r="C770" s="14"/>
    </row>
    <row r="771" spans="3:3" hidden="1" x14ac:dyDescent="0.25">
      <c r="C771" s="14"/>
    </row>
    <row r="772" spans="3:3" hidden="1" x14ac:dyDescent="0.25">
      <c r="C772" s="14"/>
    </row>
    <row r="773" spans="3:3" hidden="1" x14ac:dyDescent="0.25">
      <c r="C773" s="14"/>
    </row>
    <row r="774" spans="3:3" hidden="1" x14ac:dyDescent="0.25">
      <c r="C774" s="14"/>
    </row>
    <row r="775" spans="3:3" hidden="1" x14ac:dyDescent="0.25">
      <c r="C775" s="14"/>
    </row>
    <row r="776" spans="3:3" hidden="1" x14ac:dyDescent="0.25">
      <c r="C776" s="14"/>
    </row>
    <row r="777" spans="3:3" hidden="1" x14ac:dyDescent="0.25">
      <c r="C777" s="14"/>
    </row>
    <row r="778" spans="3:3" hidden="1" x14ac:dyDescent="0.25">
      <c r="C778" s="14"/>
    </row>
    <row r="779" spans="3:3" hidden="1" x14ac:dyDescent="0.25">
      <c r="C779" s="14"/>
    </row>
    <row r="780" spans="3:3" hidden="1" x14ac:dyDescent="0.25">
      <c r="C780" s="14"/>
    </row>
    <row r="781" spans="3:3" hidden="1" x14ac:dyDescent="0.25">
      <c r="C781" s="14"/>
    </row>
    <row r="782" spans="3:3" hidden="1" x14ac:dyDescent="0.25">
      <c r="C782" s="14"/>
    </row>
    <row r="783" spans="3:3" hidden="1" x14ac:dyDescent="0.25">
      <c r="C783" s="14"/>
    </row>
    <row r="784" spans="3:3" hidden="1" x14ac:dyDescent="0.25">
      <c r="C784" s="14"/>
    </row>
    <row r="785" spans="3:3" hidden="1" x14ac:dyDescent="0.25">
      <c r="C785" s="14"/>
    </row>
    <row r="786" spans="3:3" hidden="1" x14ac:dyDescent="0.25">
      <c r="C786" s="14"/>
    </row>
    <row r="787" spans="3:3" hidden="1" x14ac:dyDescent="0.25">
      <c r="C787" s="14"/>
    </row>
    <row r="788" spans="3:3" hidden="1" x14ac:dyDescent="0.25">
      <c r="C788" s="14"/>
    </row>
    <row r="789" spans="3:3" hidden="1" x14ac:dyDescent="0.25">
      <c r="C789" s="14"/>
    </row>
    <row r="790" spans="3:3" hidden="1" x14ac:dyDescent="0.25">
      <c r="C790" s="14"/>
    </row>
    <row r="791" spans="3:3" hidden="1" x14ac:dyDescent="0.25">
      <c r="C791" s="14"/>
    </row>
    <row r="792" spans="3:3" hidden="1" x14ac:dyDescent="0.25">
      <c r="C792" s="14"/>
    </row>
    <row r="793" spans="3:3" hidden="1" x14ac:dyDescent="0.25">
      <c r="C793" s="14"/>
    </row>
    <row r="794" spans="3:3" hidden="1" x14ac:dyDescent="0.25">
      <c r="C794" s="14"/>
    </row>
    <row r="795" spans="3:3" hidden="1" x14ac:dyDescent="0.25">
      <c r="C795" s="14"/>
    </row>
    <row r="796" spans="3:3" hidden="1" x14ac:dyDescent="0.25">
      <c r="C796" s="14"/>
    </row>
    <row r="797" spans="3:3" hidden="1" x14ac:dyDescent="0.25">
      <c r="C797" s="14"/>
    </row>
    <row r="798" spans="3:3" hidden="1" x14ac:dyDescent="0.25">
      <c r="C798" s="14"/>
    </row>
    <row r="799" spans="3:3" hidden="1" x14ac:dyDescent="0.25">
      <c r="C799" s="14"/>
    </row>
    <row r="800" spans="3:3" hidden="1" x14ac:dyDescent="0.25">
      <c r="C800" s="14"/>
    </row>
    <row r="801" spans="3:3" hidden="1" x14ac:dyDescent="0.25">
      <c r="C801" s="14"/>
    </row>
    <row r="802" spans="3:3" hidden="1" x14ac:dyDescent="0.25">
      <c r="C802" s="14"/>
    </row>
    <row r="803" spans="3:3" hidden="1" x14ac:dyDescent="0.25">
      <c r="C803" s="14"/>
    </row>
    <row r="804" spans="3:3" hidden="1" x14ac:dyDescent="0.25">
      <c r="C804" s="14"/>
    </row>
    <row r="805" spans="3:3" hidden="1" x14ac:dyDescent="0.25">
      <c r="C805" s="14"/>
    </row>
    <row r="806" spans="3:3" hidden="1" x14ac:dyDescent="0.25">
      <c r="C806" s="14"/>
    </row>
    <row r="807" spans="3:3" hidden="1" x14ac:dyDescent="0.25">
      <c r="C807" s="14"/>
    </row>
    <row r="808" spans="3:3" hidden="1" x14ac:dyDescent="0.25">
      <c r="C808" s="14"/>
    </row>
    <row r="809" spans="3:3" hidden="1" x14ac:dyDescent="0.25">
      <c r="C809" s="14"/>
    </row>
    <row r="810" spans="3:3" hidden="1" x14ac:dyDescent="0.25">
      <c r="C810" s="14"/>
    </row>
    <row r="811" spans="3:3" hidden="1" x14ac:dyDescent="0.25">
      <c r="C811" s="14"/>
    </row>
    <row r="812" spans="3:3" hidden="1" x14ac:dyDescent="0.25">
      <c r="C812" s="14"/>
    </row>
    <row r="813" spans="3:3" hidden="1" x14ac:dyDescent="0.25">
      <c r="C813" s="14"/>
    </row>
    <row r="814" spans="3:3" hidden="1" x14ac:dyDescent="0.25">
      <c r="C814" s="14"/>
    </row>
    <row r="815" spans="3:3" hidden="1" x14ac:dyDescent="0.25">
      <c r="C815" s="14"/>
    </row>
    <row r="816" spans="3:3" hidden="1" x14ac:dyDescent="0.25">
      <c r="C816" s="14"/>
    </row>
    <row r="817" spans="3:3" hidden="1" x14ac:dyDescent="0.25">
      <c r="C817" s="14"/>
    </row>
    <row r="818" spans="3:3" hidden="1" x14ac:dyDescent="0.25">
      <c r="C818" s="14"/>
    </row>
    <row r="819" spans="3:3" hidden="1" x14ac:dyDescent="0.25">
      <c r="C819" s="14"/>
    </row>
    <row r="820" spans="3:3" hidden="1" x14ac:dyDescent="0.25">
      <c r="C820" s="14"/>
    </row>
    <row r="821" spans="3:3" hidden="1" x14ac:dyDescent="0.25">
      <c r="C821" s="14"/>
    </row>
    <row r="822" spans="3:3" hidden="1" x14ac:dyDescent="0.25">
      <c r="C822" s="14"/>
    </row>
    <row r="823" spans="3:3" hidden="1" x14ac:dyDescent="0.25">
      <c r="C823" s="14"/>
    </row>
    <row r="824" spans="3:3" hidden="1" x14ac:dyDescent="0.25">
      <c r="C824" s="14"/>
    </row>
    <row r="825" spans="3:3" hidden="1" x14ac:dyDescent="0.25">
      <c r="C825" s="14"/>
    </row>
    <row r="826" spans="3:3" hidden="1" x14ac:dyDescent="0.25">
      <c r="C826" s="14"/>
    </row>
    <row r="827" spans="3:3" hidden="1" x14ac:dyDescent="0.25">
      <c r="C827" s="14"/>
    </row>
    <row r="828" spans="3:3" hidden="1" x14ac:dyDescent="0.25">
      <c r="C828" s="14"/>
    </row>
    <row r="829" spans="3:3" hidden="1" x14ac:dyDescent="0.25">
      <c r="C829" s="14"/>
    </row>
    <row r="830" spans="3:3" hidden="1" x14ac:dyDescent="0.25">
      <c r="C830" s="14"/>
    </row>
    <row r="831" spans="3:3" hidden="1" x14ac:dyDescent="0.25">
      <c r="C831" s="14"/>
    </row>
    <row r="832" spans="3:3" hidden="1" x14ac:dyDescent="0.25">
      <c r="C832" s="14"/>
    </row>
    <row r="833" spans="3:3" hidden="1" x14ac:dyDescent="0.25">
      <c r="C833" s="14"/>
    </row>
    <row r="834" spans="3:3" hidden="1" x14ac:dyDescent="0.25">
      <c r="C834" s="14"/>
    </row>
    <row r="835" spans="3:3" hidden="1" x14ac:dyDescent="0.25">
      <c r="C835" s="14"/>
    </row>
    <row r="836" spans="3:3" hidden="1" x14ac:dyDescent="0.25">
      <c r="C836" s="14"/>
    </row>
    <row r="837" spans="3:3" hidden="1" x14ac:dyDescent="0.25">
      <c r="C837" s="14"/>
    </row>
    <row r="838" spans="3:3" hidden="1" x14ac:dyDescent="0.25">
      <c r="C838" s="14"/>
    </row>
    <row r="839" spans="3:3" hidden="1" x14ac:dyDescent="0.25">
      <c r="C839" s="14"/>
    </row>
    <row r="840" spans="3:3" hidden="1" x14ac:dyDescent="0.25">
      <c r="C840" s="14"/>
    </row>
    <row r="841" spans="3:3" hidden="1" x14ac:dyDescent="0.25">
      <c r="C841" s="14"/>
    </row>
    <row r="842" spans="3:3" hidden="1" x14ac:dyDescent="0.25">
      <c r="C842" s="14"/>
    </row>
    <row r="843" spans="3:3" hidden="1" x14ac:dyDescent="0.25">
      <c r="C843" s="14"/>
    </row>
    <row r="844" spans="3:3" hidden="1" x14ac:dyDescent="0.25">
      <c r="C844" s="14"/>
    </row>
    <row r="845" spans="3:3" hidden="1" x14ac:dyDescent="0.25">
      <c r="C845" s="14"/>
    </row>
    <row r="846" spans="3:3" hidden="1" x14ac:dyDescent="0.25">
      <c r="C846" s="14"/>
    </row>
    <row r="847" spans="3:3" hidden="1" x14ac:dyDescent="0.25">
      <c r="C847" s="14"/>
    </row>
    <row r="848" spans="3:3" hidden="1" x14ac:dyDescent="0.25">
      <c r="C848" s="14"/>
    </row>
    <row r="849" spans="3:3" hidden="1" x14ac:dyDescent="0.25">
      <c r="C849" s="14"/>
    </row>
    <row r="850" spans="3:3" hidden="1" x14ac:dyDescent="0.25">
      <c r="C850" s="14"/>
    </row>
    <row r="851" spans="3:3" hidden="1" x14ac:dyDescent="0.25">
      <c r="C851" s="14"/>
    </row>
    <row r="852" spans="3:3" hidden="1" x14ac:dyDescent="0.25">
      <c r="C852" s="14"/>
    </row>
    <row r="853" spans="3:3" hidden="1" x14ac:dyDescent="0.25">
      <c r="C853" s="14"/>
    </row>
    <row r="854" spans="3:3" hidden="1" x14ac:dyDescent="0.25">
      <c r="C854" s="14"/>
    </row>
    <row r="855" spans="3:3" hidden="1" x14ac:dyDescent="0.25">
      <c r="C855" s="14"/>
    </row>
    <row r="856" spans="3:3" hidden="1" x14ac:dyDescent="0.25">
      <c r="C856" s="14"/>
    </row>
    <row r="857" spans="3:3" hidden="1" x14ac:dyDescent="0.25">
      <c r="C857" s="14"/>
    </row>
    <row r="858" spans="3:3" hidden="1" x14ac:dyDescent="0.25">
      <c r="C858" s="14"/>
    </row>
    <row r="859" spans="3:3" hidden="1" x14ac:dyDescent="0.25">
      <c r="C859" s="14"/>
    </row>
    <row r="860" spans="3:3" hidden="1" x14ac:dyDescent="0.25">
      <c r="C860" s="14"/>
    </row>
    <row r="861" spans="3:3" hidden="1" x14ac:dyDescent="0.25">
      <c r="C861" s="14"/>
    </row>
    <row r="862" spans="3:3" hidden="1" x14ac:dyDescent="0.25">
      <c r="C862" s="14"/>
    </row>
    <row r="863" spans="3:3" hidden="1" x14ac:dyDescent="0.25">
      <c r="C863" s="14"/>
    </row>
    <row r="864" spans="3:3" hidden="1" x14ac:dyDescent="0.25">
      <c r="C864" s="14"/>
    </row>
    <row r="865" spans="3:3" hidden="1" x14ac:dyDescent="0.25">
      <c r="C865" s="14"/>
    </row>
    <row r="866" spans="3:3" hidden="1" x14ac:dyDescent="0.25">
      <c r="C866" s="14"/>
    </row>
    <row r="867" spans="3:3" hidden="1" x14ac:dyDescent="0.25">
      <c r="C867" s="14"/>
    </row>
    <row r="868" spans="3:3" hidden="1" x14ac:dyDescent="0.25">
      <c r="C868" s="14"/>
    </row>
    <row r="869" spans="3:3" hidden="1" x14ac:dyDescent="0.25">
      <c r="C869" s="14"/>
    </row>
    <row r="870" spans="3:3" hidden="1" x14ac:dyDescent="0.25">
      <c r="C870" s="14"/>
    </row>
    <row r="871" spans="3:3" hidden="1" x14ac:dyDescent="0.25">
      <c r="C871" s="14"/>
    </row>
    <row r="872" spans="3:3" hidden="1" x14ac:dyDescent="0.25">
      <c r="C872" s="14"/>
    </row>
    <row r="873" spans="3:3" hidden="1" x14ac:dyDescent="0.25">
      <c r="C873" s="14"/>
    </row>
    <row r="874" spans="3:3" hidden="1" x14ac:dyDescent="0.25">
      <c r="C874" s="14"/>
    </row>
    <row r="875" spans="3:3" hidden="1" x14ac:dyDescent="0.25">
      <c r="C875" s="14"/>
    </row>
    <row r="876" spans="3:3" hidden="1" x14ac:dyDescent="0.25">
      <c r="C876" s="14"/>
    </row>
    <row r="877" spans="3:3" hidden="1" x14ac:dyDescent="0.25">
      <c r="C877" s="14"/>
    </row>
    <row r="878" spans="3:3" hidden="1" x14ac:dyDescent="0.25">
      <c r="C878" s="14"/>
    </row>
    <row r="879" spans="3:3" hidden="1" x14ac:dyDescent="0.25">
      <c r="C879" s="14"/>
    </row>
    <row r="880" spans="3:3" hidden="1" x14ac:dyDescent="0.25">
      <c r="C880" s="14"/>
    </row>
    <row r="881" spans="3:3" hidden="1" x14ac:dyDescent="0.25">
      <c r="C881" s="14"/>
    </row>
    <row r="882" spans="3:3" hidden="1" x14ac:dyDescent="0.25">
      <c r="C882" s="14"/>
    </row>
    <row r="883" spans="3:3" hidden="1" x14ac:dyDescent="0.25">
      <c r="C883" s="14"/>
    </row>
    <row r="884" spans="3:3" hidden="1" x14ac:dyDescent="0.25">
      <c r="C884" s="14"/>
    </row>
    <row r="885" spans="3:3" hidden="1" x14ac:dyDescent="0.25">
      <c r="C885" s="14"/>
    </row>
    <row r="886" spans="3:3" hidden="1" x14ac:dyDescent="0.25">
      <c r="C886" s="14"/>
    </row>
    <row r="887" spans="3:3" hidden="1" x14ac:dyDescent="0.25">
      <c r="C887" s="14"/>
    </row>
    <row r="888" spans="3:3" hidden="1" x14ac:dyDescent="0.25">
      <c r="C888" s="14"/>
    </row>
    <row r="889" spans="3:3" hidden="1" x14ac:dyDescent="0.25">
      <c r="C889" s="14"/>
    </row>
    <row r="890" spans="3:3" hidden="1" x14ac:dyDescent="0.25">
      <c r="C890" s="14"/>
    </row>
    <row r="891" spans="3:3" hidden="1" x14ac:dyDescent="0.25">
      <c r="C891" s="14"/>
    </row>
    <row r="892" spans="3:3" hidden="1" x14ac:dyDescent="0.25">
      <c r="C892" s="14"/>
    </row>
    <row r="893" spans="3:3" hidden="1" x14ac:dyDescent="0.25">
      <c r="C893" s="14"/>
    </row>
    <row r="894" spans="3:3" hidden="1" x14ac:dyDescent="0.25">
      <c r="C894" s="14"/>
    </row>
    <row r="895" spans="3:3" hidden="1" x14ac:dyDescent="0.25">
      <c r="C895" s="14"/>
    </row>
    <row r="896" spans="3:3" hidden="1" x14ac:dyDescent="0.25">
      <c r="C896" s="14"/>
    </row>
    <row r="897" spans="3:3" hidden="1" x14ac:dyDescent="0.25">
      <c r="C897" s="14"/>
    </row>
    <row r="898" spans="3:3" hidden="1" x14ac:dyDescent="0.25">
      <c r="C898" s="14"/>
    </row>
    <row r="899" spans="3:3" hidden="1" x14ac:dyDescent="0.25">
      <c r="C899" s="14"/>
    </row>
    <row r="900" spans="3:3" hidden="1" x14ac:dyDescent="0.25">
      <c r="C900" s="14"/>
    </row>
    <row r="901" spans="3:3" hidden="1" x14ac:dyDescent="0.25">
      <c r="C901" s="14"/>
    </row>
    <row r="902" spans="3:3" hidden="1" x14ac:dyDescent="0.25">
      <c r="C902" s="14"/>
    </row>
    <row r="903" spans="3:3" hidden="1" x14ac:dyDescent="0.25">
      <c r="C903" s="14"/>
    </row>
    <row r="904" spans="3:3" hidden="1" x14ac:dyDescent="0.25">
      <c r="C904" s="14"/>
    </row>
    <row r="905" spans="3:3" hidden="1" x14ac:dyDescent="0.25">
      <c r="C905" s="14"/>
    </row>
    <row r="906" spans="3:3" hidden="1" x14ac:dyDescent="0.25">
      <c r="C906" s="14"/>
    </row>
    <row r="907" spans="3:3" hidden="1" x14ac:dyDescent="0.25">
      <c r="C907" s="14"/>
    </row>
    <row r="908" spans="3:3" hidden="1" x14ac:dyDescent="0.25">
      <c r="C908" s="14"/>
    </row>
    <row r="909" spans="3:3" hidden="1" x14ac:dyDescent="0.25">
      <c r="C909" s="14"/>
    </row>
    <row r="910" spans="3:3" hidden="1" x14ac:dyDescent="0.25">
      <c r="C910" s="14"/>
    </row>
    <row r="911" spans="3:3" hidden="1" x14ac:dyDescent="0.25">
      <c r="C911" s="14"/>
    </row>
    <row r="912" spans="3:3" hidden="1" x14ac:dyDescent="0.25">
      <c r="C912" s="14"/>
    </row>
    <row r="913" spans="3:3" hidden="1" x14ac:dyDescent="0.25">
      <c r="C913" s="14"/>
    </row>
    <row r="914" spans="3:3" hidden="1" x14ac:dyDescent="0.25">
      <c r="C914" s="14"/>
    </row>
    <row r="915" spans="3:3" hidden="1" x14ac:dyDescent="0.25">
      <c r="C915" s="14"/>
    </row>
    <row r="916" spans="3:3" hidden="1" x14ac:dyDescent="0.25">
      <c r="C916" s="14"/>
    </row>
    <row r="917" spans="3:3" hidden="1" x14ac:dyDescent="0.25">
      <c r="C917" s="14"/>
    </row>
    <row r="918" spans="3:3" hidden="1" x14ac:dyDescent="0.25">
      <c r="C918" s="14"/>
    </row>
    <row r="919" spans="3:3" hidden="1" x14ac:dyDescent="0.25">
      <c r="C919" s="14"/>
    </row>
    <row r="920" spans="3:3" hidden="1" x14ac:dyDescent="0.25">
      <c r="C920" s="14"/>
    </row>
    <row r="921" spans="3:3" hidden="1" x14ac:dyDescent="0.25">
      <c r="C921" s="14"/>
    </row>
    <row r="922" spans="3:3" hidden="1" x14ac:dyDescent="0.25">
      <c r="C922" s="14"/>
    </row>
    <row r="923" spans="3:3" hidden="1" x14ac:dyDescent="0.25">
      <c r="C923" s="14"/>
    </row>
    <row r="924" spans="3:3" hidden="1" x14ac:dyDescent="0.25">
      <c r="C924" s="14"/>
    </row>
    <row r="925" spans="3:3" hidden="1" x14ac:dyDescent="0.25">
      <c r="C925" s="14"/>
    </row>
    <row r="926" spans="3:3" hidden="1" x14ac:dyDescent="0.25">
      <c r="C926" s="14"/>
    </row>
    <row r="927" spans="3:3" hidden="1" x14ac:dyDescent="0.25">
      <c r="C927" s="14"/>
    </row>
    <row r="928" spans="3:3" hidden="1" x14ac:dyDescent="0.25">
      <c r="C928" s="14"/>
    </row>
    <row r="929" spans="3:3" hidden="1" x14ac:dyDescent="0.25">
      <c r="C929" s="14"/>
    </row>
    <row r="930" spans="3:3" hidden="1" x14ac:dyDescent="0.25">
      <c r="C930" s="14"/>
    </row>
    <row r="931" spans="3:3" hidden="1" x14ac:dyDescent="0.25">
      <c r="C931" s="14"/>
    </row>
    <row r="932" spans="3:3" hidden="1" x14ac:dyDescent="0.25">
      <c r="C932" s="14"/>
    </row>
    <row r="933" spans="3:3" hidden="1" x14ac:dyDescent="0.25">
      <c r="C933" s="14"/>
    </row>
    <row r="934" spans="3:3" hidden="1" x14ac:dyDescent="0.25">
      <c r="C934" s="14"/>
    </row>
    <row r="935" spans="3:3" hidden="1" x14ac:dyDescent="0.25">
      <c r="C935" s="14"/>
    </row>
    <row r="936" spans="3:3" hidden="1" x14ac:dyDescent="0.25">
      <c r="C936" s="14"/>
    </row>
    <row r="937" spans="3:3" hidden="1" x14ac:dyDescent="0.25">
      <c r="C937" s="14"/>
    </row>
    <row r="938" spans="3:3" hidden="1" x14ac:dyDescent="0.25">
      <c r="C938" s="14"/>
    </row>
    <row r="939" spans="3:3" hidden="1" x14ac:dyDescent="0.25">
      <c r="C939" s="14"/>
    </row>
    <row r="940" spans="3:3" hidden="1" x14ac:dyDescent="0.25">
      <c r="C940" s="14"/>
    </row>
    <row r="941" spans="3:3" hidden="1" x14ac:dyDescent="0.25">
      <c r="C941" s="14"/>
    </row>
    <row r="942" spans="3:3" hidden="1" x14ac:dyDescent="0.25">
      <c r="C942" s="14"/>
    </row>
    <row r="943" spans="3:3" hidden="1" x14ac:dyDescent="0.25">
      <c r="C943" s="14"/>
    </row>
    <row r="944" spans="3:3" hidden="1" x14ac:dyDescent="0.25">
      <c r="C944" s="14"/>
    </row>
    <row r="945" spans="3:3" hidden="1" x14ac:dyDescent="0.25">
      <c r="C945" s="14"/>
    </row>
    <row r="946" spans="3:3" hidden="1" x14ac:dyDescent="0.25">
      <c r="C946" s="14"/>
    </row>
    <row r="947" spans="3:3" hidden="1" x14ac:dyDescent="0.25">
      <c r="C947" s="14"/>
    </row>
    <row r="948" spans="3:3" hidden="1" x14ac:dyDescent="0.25">
      <c r="C948" s="14"/>
    </row>
    <row r="949" spans="3:3" hidden="1" x14ac:dyDescent="0.25">
      <c r="C949" s="14"/>
    </row>
    <row r="950" spans="3:3" hidden="1" x14ac:dyDescent="0.25">
      <c r="C950" s="14"/>
    </row>
    <row r="951" spans="3:3" hidden="1" x14ac:dyDescent="0.25">
      <c r="C951" s="14"/>
    </row>
    <row r="952" spans="3:3" hidden="1" x14ac:dyDescent="0.25">
      <c r="C952" s="14"/>
    </row>
    <row r="953" spans="3:3" hidden="1" x14ac:dyDescent="0.25">
      <c r="C953" s="14"/>
    </row>
    <row r="954" spans="3:3" hidden="1" x14ac:dyDescent="0.25">
      <c r="C954" s="14"/>
    </row>
    <row r="955" spans="3:3" hidden="1" x14ac:dyDescent="0.25">
      <c r="C955" s="14"/>
    </row>
    <row r="956" spans="3:3" hidden="1" x14ac:dyDescent="0.25">
      <c r="C956" s="14"/>
    </row>
    <row r="957" spans="3:3" hidden="1" x14ac:dyDescent="0.25">
      <c r="C957" s="14"/>
    </row>
    <row r="958" spans="3:3" hidden="1" x14ac:dyDescent="0.25">
      <c r="C958" s="14"/>
    </row>
    <row r="959" spans="3:3" hidden="1" x14ac:dyDescent="0.25">
      <c r="C959" s="14"/>
    </row>
    <row r="960" spans="3:3" hidden="1" x14ac:dyDescent="0.25">
      <c r="C960" s="14"/>
    </row>
    <row r="961" spans="3:3" hidden="1" x14ac:dyDescent="0.25">
      <c r="C961" s="14"/>
    </row>
    <row r="962" spans="3:3" hidden="1" x14ac:dyDescent="0.25">
      <c r="C962" s="14"/>
    </row>
    <row r="963" spans="3:3" hidden="1" x14ac:dyDescent="0.25">
      <c r="C963" s="14"/>
    </row>
    <row r="964" spans="3:3" hidden="1" x14ac:dyDescent="0.25">
      <c r="C964" s="14"/>
    </row>
    <row r="965" spans="3:3" hidden="1" x14ac:dyDescent="0.25">
      <c r="C965" s="14"/>
    </row>
    <row r="966" spans="3:3" hidden="1" x14ac:dyDescent="0.25">
      <c r="C966" s="14"/>
    </row>
    <row r="967" spans="3:3" hidden="1" x14ac:dyDescent="0.25">
      <c r="C967" s="14"/>
    </row>
    <row r="968" spans="3:3" hidden="1" x14ac:dyDescent="0.25">
      <c r="C968" s="14"/>
    </row>
    <row r="969" spans="3:3" hidden="1" x14ac:dyDescent="0.25">
      <c r="C969" s="14"/>
    </row>
    <row r="970" spans="3:3" hidden="1" x14ac:dyDescent="0.25">
      <c r="C970" s="14"/>
    </row>
    <row r="971" spans="3:3" hidden="1" x14ac:dyDescent="0.25">
      <c r="C971" s="14"/>
    </row>
    <row r="972" spans="3:3" hidden="1" x14ac:dyDescent="0.25">
      <c r="C972" s="14"/>
    </row>
    <row r="973" spans="3:3" hidden="1" x14ac:dyDescent="0.25">
      <c r="C973" s="14"/>
    </row>
    <row r="974" spans="3:3" hidden="1" x14ac:dyDescent="0.25">
      <c r="C974" s="14"/>
    </row>
    <row r="975" spans="3:3" hidden="1" x14ac:dyDescent="0.25">
      <c r="C975" s="14"/>
    </row>
    <row r="976" spans="3:3" hidden="1" x14ac:dyDescent="0.25">
      <c r="C976" s="14"/>
    </row>
    <row r="977" spans="3:3" hidden="1" x14ac:dyDescent="0.25">
      <c r="C977" s="14"/>
    </row>
    <row r="978" spans="3:3" hidden="1" x14ac:dyDescent="0.25">
      <c r="C978" s="14"/>
    </row>
    <row r="979" spans="3:3" hidden="1" x14ac:dyDescent="0.25">
      <c r="C979" s="14"/>
    </row>
    <row r="980" spans="3:3" hidden="1" x14ac:dyDescent="0.25">
      <c r="C980" s="14"/>
    </row>
    <row r="981" spans="3:3" hidden="1" x14ac:dyDescent="0.25">
      <c r="C981" s="14"/>
    </row>
    <row r="982" spans="3:3" hidden="1" x14ac:dyDescent="0.25">
      <c r="C982" s="14"/>
    </row>
    <row r="983" spans="3:3" hidden="1" x14ac:dyDescent="0.25">
      <c r="C983" s="14"/>
    </row>
    <row r="984" spans="3:3" hidden="1" x14ac:dyDescent="0.25">
      <c r="C984" s="14"/>
    </row>
    <row r="985" spans="3:3" hidden="1" x14ac:dyDescent="0.25">
      <c r="C985" s="14"/>
    </row>
    <row r="986" spans="3:3" hidden="1" x14ac:dyDescent="0.25">
      <c r="C986" s="14"/>
    </row>
    <row r="987" spans="3:3" hidden="1" x14ac:dyDescent="0.25">
      <c r="C987" s="14"/>
    </row>
    <row r="988" spans="3:3" hidden="1" x14ac:dyDescent="0.25">
      <c r="C988" s="14"/>
    </row>
    <row r="989" spans="3:3" hidden="1" x14ac:dyDescent="0.25">
      <c r="C989" s="14"/>
    </row>
    <row r="990" spans="3:3" hidden="1" x14ac:dyDescent="0.25">
      <c r="C990" s="14"/>
    </row>
    <row r="991" spans="3:3" hidden="1" x14ac:dyDescent="0.25">
      <c r="C991" s="14"/>
    </row>
    <row r="992" spans="3:3" hidden="1" x14ac:dyDescent="0.25">
      <c r="C992" s="14"/>
    </row>
    <row r="993" spans="3:3" hidden="1" x14ac:dyDescent="0.25">
      <c r="C993" s="14"/>
    </row>
    <row r="994" spans="3:3" hidden="1" x14ac:dyDescent="0.25">
      <c r="C994" s="14"/>
    </row>
    <row r="995" spans="3:3" hidden="1" x14ac:dyDescent="0.25">
      <c r="C995" s="14"/>
    </row>
    <row r="996" spans="3:3" hidden="1" x14ac:dyDescent="0.25">
      <c r="C996" s="14"/>
    </row>
    <row r="997" spans="3:3" hidden="1" x14ac:dyDescent="0.25">
      <c r="C997" s="14"/>
    </row>
    <row r="998" spans="3:3" hidden="1" x14ac:dyDescent="0.25">
      <c r="C998" s="14"/>
    </row>
    <row r="999" spans="3:3" hidden="1" x14ac:dyDescent="0.25">
      <c r="C999" s="14"/>
    </row>
    <row r="1000" spans="3:3" hidden="1" x14ac:dyDescent="0.25">
      <c r="C1000" s="14"/>
    </row>
    <row r="1001" spans="3:3" hidden="1" x14ac:dyDescent="0.25">
      <c r="C1001" s="14"/>
    </row>
    <row r="1002" spans="3:3" hidden="1" x14ac:dyDescent="0.25">
      <c r="C1002" s="14"/>
    </row>
    <row r="1003" spans="3:3" hidden="1" x14ac:dyDescent="0.25">
      <c r="C1003" s="14"/>
    </row>
    <row r="1004" spans="3:3" hidden="1" x14ac:dyDescent="0.25">
      <c r="C1004" s="14"/>
    </row>
    <row r="1005" spans="3:3" hidden="1" x14ac:dyDescent="0.25">
      <c r="C1005" s="14"/>
    </row>
    <row r="1006" spans="3:3" hidden="1" x14ac:dyDescent="0.25">
      <c r="C1006" s="14"/>
    </row>
    <row r="1007" spans="3:3" hidden="1" x14ac:dyDescent="0.25">
      <c r="C1007" s="14"/>
    </row>
  </sheetData>
  <sheetProtection algorithmName="SHA-512" hashValue="x8JFH8mQyyrRD2v8VkWL3LdYP6g6uEBtAzxU2TSJpJdg9VHT19xJt202ss4yGYv2V3jy6GvOLRpZR28zdxZwpw==" saltValue="IqQW9vr1rLOuPkGrYZxjGQ==" spinCount="100000" sheet="1" objects="1" scenarios="1"/>
  <mergeCells count="4">
    <mergeCell ref="B2:C2"/>
    <mergeCell ref="B3:C3"/>
    <mergeCell ref="B17:C17"/>
    <mergeCell ref="B4:C4"/>
  </mergeCells>
  <dataValidations count="1">
    <dataValidation type="list" allowBlank="1" showInputMessage="1" showErrorMessage="1" sqref="C6:C16" xr:uid="{00000000-0002-0000-0300-000000000000}">
      <formula1>yes_no</formula1>
    </dataValidation>
  </dataValidations>
  <pageMargins left="0.70866141732283472" right="0.70866141732283472" top="0.74803149606299213" bottom="0.74803149606299213" header="0.31496062992125984" footer="0.31496062992125984"/>
  <pageSetup scale="97"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14FC3-5E68-4B52-B7F0-BDA5B66CBA9D}">
  <sheetPr>
    <tabColor theme="4" tint="0.59999389629810485"/>
  </sheetPr>
  <dimension ref="A2:XFC479"/>
  <sheetViews>
    <sheetView showGridLines="0" zoomScaleNormal="100" workbookViewId="0">
      <pane xSplit="1" ySplit="5" topLeftCell="B6" activePane="bottomRight" state="frozen"/>
      <selection pane="topRight" activeCell="B27" sqref="B27"/>
      <selection pane="bottomLeft" activeCell="B27" sqref="B27"/>
      <selection pane="bottomRight" activeCell="D12" sqref="D12"/>
    </sheetView>
  </sheetViews>
  <sheetFormatPr defaultColWidth="0" defaultRowHeight="15" x14ac:dyDescent="0.25"/>
  <cols>
    <col min="1" max="1" width="4.28515625" customWidth="1"/>
    <col min="2" max="2" width="29" bestFit="1" customWidth="1"/>
    <col min="3" max="3" width="34.42578125" bestFit="1" customWidth="1"/>
    <col min="4" max="4" width="31.5703125" bestFit="1" customWidth="1"/>
    <col min="5" max="5" width="32.5703125" bestFit="1" customWidth="1"/>
    <col min="6" max="6" width="5.85546875" customWidth="1"/>
    <col min="7" max="7" width="5.42578125" hidden="1" customWidth="1"/>
    <col min="8" max="9" width="2" hidden="1" customWidth="1"/>
    <col min="10" max="10" width="64.85546875" hidden="1" customWidth="1"/>
    <col min="11" max="11" width="8.42578125" hidden="1" customWidth="1"/>
    <col min="12" max="12" width="27.28515625" hidden="1" customWidth="1"/>
    <col min="13" max="13" width="31.5703125" hidden="1" customWidth="1"/>
    <col min="14" max="15" width="27.28515625" hidden="1" customWidth="1"/>
    <col min="16" max="16383" width="9.140625" hidden="1"/>
    <col min="16384" max="16384" width="24" hidden="1" customWidth="1"/>
  </cols>
  <sheetData>
    <row r="2" spans="2:15" ht="24" customHeight="1" x14ac:dyDescent="0.35">
      <c r="B2" s="396" t="str">
        <f>IF(Declaration!$I$4="English",Languages!A1062,IF(Declaration!$I$4="French",Languages!B1062,IF(Declaration!$I$4="Spanish",Languages!C1062,IF(Declaration!$I$4="German",Languages!D1062,IF(Declaration!$I$4="Chinese",Languages!E1062,IF(Declaration!$I$4="Japanese",Languages!F1062,IF(Declaration!$I$4="Portugese",Languages!G1062)))))))</f>
        <v>Countries/Jurisdictions</v>
      </c>
      <c r="C2" s="406"/>
      <c r="D2" s="406"/>
      <c r="E2" s="397"/>
    </row>
    <row r="3" spans="2:15" ht="96.75" customHeight="1" x14ac:dyDescent="0.25">
      <c r="B3" s="398" t="str">
        <f>IF(Declaration!$I$4="English",Languages!A1063,IF(Declaration!$I$4="French",Languages!B1063,IF(Declaration!$I$4="Spanish",Languages!C1063,IF(Declaration!$I$4="German",Languages!D1063,IF(Declaration!$I$4="Chinese",Languages!E1063,IF(Declaration!$I$4="Japanese",Languages!F1063,IF(Declaration!$I$4="Portugese",Languages!G1063)))))))</f>
        <v>Please indicate in which of these source countries/jurisdictions your organization produces and/or sources the good(s) covered by this Declaration. Sourcing refers to the location in which the good is mined, grown or manufactured. This often differs from the location in which the good is purchased. The list of goods and their source countries/jurisdictions are those known to be produced by child labor or forced labor OR produced with inputs with child labor or forced labor in violation of international standards according to the US Department of Labor's Bureau of International Labor Affairs (ILAB) 2022 List of Goods Produced by Child Labor or Forced Labor (updated biannually), List of Products Produced by Forced or Indentured Child Labor (updated as needed), and enforcement bodies.</v>
      </c>
      <c r="C3" s="407"/>
      <c r="D3" s="407"/>
      <c r="E3" s="399"/>
    </row>
    <row r="4" spans="2:15" ht="111" customHeight="1" x14ac:dyDescent="0.25">
      <c r="B4" s="398" t="str">
        <f>IF(Declaration!$I$4="English",Languages!A1064,IF(Declaration!$I$4="French",Languages!B1064,IF(Declaration!$I$4="Spanish",Languages!C1064,IF(Declaration!$I$4="German",Languages!D1064,IF(Declaration!$I$4="Chinese",Languages!E1064,IF(Declaration!$I$4="Japanese",Languages!F1064,IF(Declaration!$I$4="Portugese",Languages!G1064)))))))</f>
        <v>The list of goods and their source countries are those known to be produced by child labor or forced labor OR produced with inputs with child labor or forced labor in violation of international standards according to the US Department of Labor's Bureau of International Labor Affairs (ILAB) 2022 List of Goods Produced by Child Labor or Forced Labor (updated biannually), List of Products Produced by Forced or Indentured Child Labor (updated as needed), and enforcement bodies.</v>
      </c>
      <c r="C4" s="407"/>
      <c r="D4" s="407"/>
      <c r="E4" s="399"/>
    </row>
    <row r="5" spans="2:15" s="169" customFormat="1" ht="115.5" customHeight="1" x14ac:dyDescent="0.25">
      <c r="B5" s="52" t="str">
        <f>IF(Declaration!$I$4="English",Languages!A883,IF(Declaration!$I$4="French",Languages!B883,IF(Declaration!$I$4="Spanish",Languages!C883,IF(Declaration!$I$4="German",Languages!D883,IF(Declaration!$I$4="Chinese",Languages!E883,IF(Declaration!$I$4="Japanese",Languages!F883,IF(Declaration!$I$4="Portugese",Languages!G883)))))))</f>
        <v>Good</v>
      </c>
      <c r="C5" s="52" t="str">
        <f>IF(Declaration!$I$4="English",Languages!A884,IF(Declaration!$I$4="French",Languages!B884,IF(Declaration!$I$4="Spanish",Languages!C884,IF(Declaration!$I$4="German",Languages!D884,IF(Declaration!$I$4="Chinese",Languages!E884,IF(Declaration!$I$4="Japanese",Languages!F884,IF(Declaration!$I$4="Portugese",Languages!G884)))))))</f>
        <v>Country/Jurisdiction</v>
      </c>
      <c r="D5" s="52" t="str">
        <f>IF(Declaration!$I$4="English",Languages!A885,IF(Declaration!$I$4="French",Languages!B885,IF(Declaration!$I$4="Spanish",Languages!C885,IF(Declaration!$I$4="German",Languages!D885,IF(Declaration!$I$4="Chinese",Languages!E885,IF(Declaration!$I$4="Japanese",Languages!F885,IF(Declaration!$I$4="Portugese",Languages!G885)))))))</f>
        <v>My Organization Produces This Good in this Source Country/Jurisdiction</v>
      </c>
      <c r="E5" s="52" t="str">
        <f>IF(Declaration!$I$4="English",Languages!A886,IF(Declaration!$I$4="French",Languages!B886,IF(Declaration!$I$4="Spanish",Languages!C886,IF(Declaration!$I$4="German",Languages!D886,IF(Declaration!$I$4="Chinese",Languages!E886,IF(Declaration!$I$4="Japanese",Languages!F886,IF(Declaration!$I$4="Portugese",Languages!G886)))))))</f>
        <v>My Organization Sources (Directly or Indirectly) This Good from this Source Country/Jurisdiction. Sourcing Refers to the Location in which the Good is Mined, Grown or Manufactured</v>
      </c>
    </row>
    <row r="6" spans="2:15" ht="15.75" x14ac:dyDescent="0.25">
      <c r="B6" s="103" t="str">
        <f>IF(L6="","",IF(Declaration!$I$4="English",L6,IF(Declaration!$I$4="French",VLOOKUP($L6,Languages!$A$1:$G$5057,2,FALSE),IF(Declaration!$I$4="Spanish",VLOOKUP($L6,Languages!$A$1:$G$5057,3,FALSE),IF(Declaration!$I$4="German",VLOOKUP($L6,Languages!$A$1:$G$5057,4,FALSE),IF(Declaration!$I$4="Chinese",VLOOKUP($L6,Languages!$A$1:$G$5057,5,FALSE),IF(Declaration!$I$4="Japanese",VLOOKUP($L6,Languages!$A$1:$G$5057,6,FALSE),IF(Declaration!$I$4="Portugese",VLOOKUP($L6,Languages!$A$1:$G$5057,7,FALSE)))))))))</f>
        <v>Açaí Berries</v>
      </c>
      <c r="C6" s="103" t="str">
        <f>IF(M6="","",IF(Declaration!$I$4="English",M6,IF(Declaration!$I$4="French",VLOOKUP($M6,Languages!$A$1:$G$5057,2,FALSE),IF(Declaration!$I$4="Spanish",VLOOKUP($M6,Languages!$A$1:$G$5057,3,FALSE),IF(Declaration!$I$4="German",VLOOKUP($M6,Languages!$A$1:$G$5057,4,FALSE),IF(Declaration!$I$4="Chinese",VLOOKUP($M6,Languages!$A$1:$G$5057,5,FALSE),IF(Declaration!$I$4="Japanese",VLOOKUP($M6,Languages!$A$1:$G$5057,6,FALSE),IF(Declaration!$I$4="Portugese",VLOOKUP($M6,Languages!$A$1:$G$5057,7,FALSE)))))))))</f>
        <v>Brazil</v>
      </c>
      <c r="D6" s="199"/>
      <c r="E6" s="199"/>
      <c r="H6">
        <f t="shared" ref="H6:H69" si="0">IF(E6 = $J$9, 1, 0)</f>
        <v>0</v>
      </c>
      <c r="J6" t="str">
        <f>IF(Declaration!$I$4="English",Languages!A621,IF(Declaration!$I$4="French",Languages!B621,IF(Declaration!$I$4="Spanish",Languages!C621,IF(Declaration!$I$4="German",Languages!D621,IF(Declaration!$I$4="Chinese",Languages!E621,IF(Declaration!$I$4="Japanese",Languages!F621,IF(Declaration!$I$4="Portugese",Languages!G621)))))))</f>
        <v>Yes</v>
      </c>
      <c r="L6" t="s">
        <v>3992</v>
      </c>
      <c r="M6" t="s">
        <v>1348</v>
      </c>
      <c r="N6" t="str">
        <f t="shared" ref="N6:N8" si="1">B6&amp;D6</f>
        <v>Açaí Berries</v>
      </c>
      <c r="O6" t="str">
        <f t="shared" ref="O6:O8" si="2">B6&amp;E6</f>
        <v>Açaí Berries</v>
      </c>
    </row>
    <row r="7" spans="2:15" ht="15.75" x14ac:dyDescent="0.25">
      <c r="B7" s="103" t="str">
        <f>IF(L7="","",IF(Declaration!$I$4="English",L7,IF(Declaration!$I$4="French",VLOOKUP($L7,Languages!$A$1:$G$5057,2,FALSE),IF(Declaration!$I$4="Spanish",VLOOKUP($L7,Languages!$A$1:$G$5057,3,FALSE),IF(Declaration!$I$4="German",VLOOKUP($L7,Languages!$A$1:$G$5057,4,FALSE),IF(Declaration!$I$4="Chinese",VLOOKUP($L7,Languages!$A$1:$G$5057,5,FALSE),IF(Declaration!$I$4="Japanese",VLOOKUP($L7,Languages!$A$1:$G$5057,6,FALSE),IF(Declaration!$I$4="Portugese",VLOOKUP($L7,Languages!$A$1:$G$5057,7,FALSE)))))))))</f>
        <v>Alcoholic Beverages</v>
      </c>
      <c r="C7" s="103" t="str">
        <f>IF(M7="","",IF(Declaration!$I$4="English",M7,IF(Declaration!$I$4="French",VLOOKUP($M7,Languages!$A$1:$G$5057,2,FALSE),IF(Declaration!$I$4="Spanish",VLOOKUP($M7,Languages!$A$1:$G$5057,3,FALSE),IF(Declaration!$I$4="German",VLOOKUP($M7,Languages!$A$1:$G$5057,4,FALSE),IF(Declaration!$I$4="Chinese",VLOOKUP($M7,Languages!$A$1:$G$5057,5,FALSE),IF(Declaration!$I$4="Japanese",VLOOKUP($M7,Languages!$A$1:$G$5057,6,FALSE),IF(Declaration!$I$4="Portugese",VLOOKUP($M7,Languages!$A$1:$G$5057,7,FALSE)))))))))</f>
        <v>Cambodia</v>
      </c>
      <c r="D7" s="199"/>
      <c r="E7" s="199"/>
      <c r="H7">
        <f t="shared" si="0"/>
        <v>0</v>
      </c>
      <c r="J7" t="str">
        <f>IF(Declaration!$I$4="English",Languages!A622,IF(Declaration!$I$4="French",Languages!B622,IF(Declaration!$I$4="Spanish",Languages!C622,IF(Declaration!$I$4="German",Languages!D622,IF(Declaration!$I$4="Chinese",Languages!E622,IF(Declaration!$I$4="Japanese",Languages!F622,IF(Declaration!$I$4="Portugese",Languages!G622)))))))</f>
        <v>No</v>
      </c>
      <c r="L7" t="s">
        <v>93</v>
      </c>
      <c r="M7" t="s">
        <v>1377</v>
      </c>
      <c r="N7" t="str">
        <f t="shared" si="1"/>
        <v>Alcoholic Beverages</v>
      </c>
      <c r="O7" t="str">
        <f t="shared" si="2"/>
        <v>Alcoholic Beverages</v>
      </c>
    </row>
    <row r="8" spans="2:15" ht="15.75" x14ac:dyDescent="0.25">
      <c r="B8" s="103" t="str">
        <f>IF(L8="","",IF(Declaration!$I$4="English",L8,IF(Declaration!$I$4="French",VLOOKUP($L8,Languages!$A$1:$G$5057,2,FALSE),IF(Declaration!$I$4="Spanish",VLOOKUP($L8,Languages!$A$1:$G$5057,3,FALSE),IF(Declaration!$I$4="German",VLOOKUP($L8,Languages!$A$1:$G$5057,4,FALSE),IF(Declaration!$I$4="Chinese",VLOOKUP($L8,Languages!$A$1:$G$5057,5,FALSE),IF(Declaration!$I$4="Japanese",VLOOKUP($L8,Languages!$A$1:$G$5057,6,FALSE),IF(Declaration!$I$4="Portugese",VLOOKUP($L8,Languages!$A$1:$G$5057,7,FALSE)))))))))</f>
        <v>Aluminum</v>
      </c>
      <c r="C8" s="103" t="str">
        <f>IF(M8="","",IF(Declaration!$I$4="English",M8,IF(Declaration!$I$4="French",VLOOKUP($M8,Languages!$A$1:$G$5057,2,FALSE),IF(Declaration!$I$4="Spanish",VLOOKUP($M8,Languages!$A$1:$G$5057,3,FALSE),IF(Declaration!$I$4="German",VLOOKUP($M8,Languages!$A$1:$G$5057,4,FALSE),IF(Declaration!$I$4="Chinese",VLOOKUP($M8,Languages!$A$1:$G$5057,5,FALSE),IF(Declaration!$I$4="Japanese",VLOOKUP($M8,Languages!$A$1:$G$5057,6,FALSE),IF(Declaration!$I$4="Portugese",VLOOKUP($M8,Languages!$A$1:$G$5057,7,FALSE)))))))))</f>
        <v>China</v>
      </c>
      <c r="D8" s="199"/>
      <c r="E8" s="199"/>
      <c r="H8">
        <f t="shared" si="0"/>
        <v>0</v>
      </c>
      <c r="J8" t="str">
        <f>IF(Declaration!$I$4="English",Languages!A640,IF(Declaration!$I$4="French",Languages!B640,IF(Declaration!$I$4="Spanish",Languages!C640,IF(Declaration!$I$4="German",Languages!D640,IF(Declaration!$I$4="Chinese",Languages!E640,IF(Declaration!$I$4="Japanese",Languages!F640,IF(Declaration!$I$4="Portugese",Languages!G640)))))))</f>
        <v>Unknown</v>
      </c>
      <c r="L8" t="s">
        <v>5270</v>
      </c>
      <c r="M8" t="s">
        <v>1413</v>
      </c>
      <c r="N8" t="str">
        <f t="shared" si="1"/>
        <v>Aluminum</v>
      </c>
      <c r="O8" t="str">
        <f t="shared" si="2"/>
        <v>Aluminum</v>
      </c>
    </row>
    <row r="9" spans="2:15" ht="15.75" x14ac:dyDescent="0.25">
      <c r="B9" s="103" t="str">
        <f>IF(L9="","",IF(Declaration!$I$4="English",L9,IF(Declaration!$I$4="French",VLOOKUP($L9,Languages!$A$1:$G$5057,2,FALSE),IF(Declaration!$I$4="Spanish",VLOOKUP($L9,Languages!$A$1:$G$5057,3,FALSE),IF(Declaration!$I$4="German",VLOOKUP($L9,Languages!$A$1:$G$5057,4,FALSE),IF(Declaration!$I$4="Chinese",VLOOKUP($L9,Languages!$A$1:$G$5057,5,FALSE),IF(Declaration!$I$4="Japanese",VLOOKUP($L9,Languages!$A$1:$G$5057,6,FALSE),IF(Declaration!$I$4="Portugese",VLOOKUP($L9,Languages!$A$1:$G$5057,7,FALSE)))))))))</f>
        <v>Amber</v>
      </c>
      <c r="C9" s="103" t="str">
        <f>IF(M9="","",IF(Declaration!$I$4="English",M9,IF(Declaration!$I$4="French",VLOOKUP($M9,Languages!$A$1:$G$5057,2,FALSE),IF(Declaration!$I$4="Spanish",VLOOKUP($M9,Languages!$A$1:$G$5057,3,FALSE),IF(Declaration!$I$4="German",VLOOKUP($M9,Languages!$A$1:$G$5057,4,FALSE),IF(Declaration!$I$4="Chinese",VLOOKUP($M9,Languages!$A$1:$G$5057,5,FALSE),IF(Declaration!$I$4="Japanese",VLOOKUP($M9,Languages!$A$1:$G$5057,6,FALSE),IF(Declaration!$I$4="Portugese",VLOOKUP($M9,Languages!$A$1:$G$5057,7,FALSE)))))))))</f>
        <v>Ukraine</v>
      </c>
      <c r="D9" s="199"/>
      <c r="E9" s="199"/>
      <c r="H9">
        <f t="shared" si="0"/>
        <v>0</v>
      </c>
      <c r="J9" t="str">
        <f>IF(Declaration!$I$4="English",Languages!A877,IF(Declaration!$I$4="French",Languages!B877,IF(Declaration!$I$4="Spanish",Languages!C877,IF(Declaration!$I$4="German",Languages!D877,IF(Declaration!$I$4="Chinese",Languages!E877,IF(Declaration!$I$4="Japanese",Languages!F877,IF(Declaration!$I$4="Portugese",Languages!G877)))))))</f>
        <v>N/A - my organization does not source (directly or indirectly) this good</v>
      </c>
      <c r="L9" t="s">
        <v>142</v>
      </c>
      <c r="M9" t="s">
        <v>2276</v>
      </c>
      <c r="N9" t="str">
        <f t="shared" ref="N9:N40" si="3">B9&amp;D9</f>
        <v>Amber</v>
      </c>
      <c r="O9" t="str">
        <f t="shared" ref="O9:O40" si="4">B9&amp;E9</f>
        <v>Amber</v>
      </c>
    </row>
    <row r="10" spans="2:15" ht="15.75" x14ac:dyDescent="0.25">
      <c r="B10" s="103" t="str">
        <f>IF(L10="","",IF(Declaration!$I$4="English",L10,IF(Declaration!$I$4="French",VLOOKUP($L10,Languages!$A$1:$G$5057,2,FALSE),IF(Declaration!$I$4="Spanish",VLOOKUP($L10,Languages!$A$1:$G$5057,3,FALSE),IF(Declaration!$I$4="German",VLOOKUP($L10,Languages!$A$1:$G$5057,4,FALSE),IF(Declaration!$I$4="Chinese",VLOOKUP($L10,Languages!$A$1:$G$5057,5,FALSE),IF(Declaration!$I$4="Japanese",VLOOKUP($L10,Languages!$A$1:$G$5057,6,FALSE),IF(Declaration!$I$4="Portugese",VLOOKUP($L10,Languages!$A$1:$G$5057,7,FALSE)))))))))</f>
        <v>Artificial Flowers</v>
      </c>
      <c r="C10" s="103" t="str">
        <f>IF(M10="","",IF(Declaration!$I$4="English",M10,IF(Declaration!$I$4="French",VLOOKUP($M10,Languages!$A$1:$G$5057,2,FALSE),IF(Declaration!$I$4="Spanish",VLOOKUP($M10,Languages!$A$1:$G$5057,3,FALSE),IF(Declaration!$I$4="German",VLOOKUP($M10,Languages!$A$1:$G$5057,4,FALSE),IF(Declaration!$I$4="Chinese",VLOOKUP($M10,Languages!$A$1:$G$5057,5,FALSE),IF(Declaration!$I$4="Japanese",VLOOKUP($M10,Languages!$A$1:$G$5057,6,FALSE),IF(Declaration!$I$4="Portugese",VLOOKUP($M10,Languages!$A$1:$G$5057,7,FALSE)))))))))</f>
        <v>China</v>
      </c>
      <c r="D10" s="199"/>
      <c r="E10" s="199"/>
      <c r="H10">
        <f t="shared" si="0"/>
        <v>0</v>
      </c>
      <c r="J10" t="str">
        <f>IF(Declaration!$I$4="English",Languages!A621,IF(Declaration!$I$4="French",Languages!B621,IF(Declaration!$I$4="Spanish",Languages!C621,IF(Declaration!$I$4="German",Languages!D621,IF(Declaration!$I$4="Chinese",Languages!E621,IF(Declaration!$I$4="Japanese",Languages!F621,IF(Declaration!$I$4="Portugese",Languages!G621)))))))</f>
        <v>Yes</v>
      </c>
      <c r="L10" t="s">
        <v>94</v>
      </c>
      <c r="M10" t="s">
        <v>1413</v>
      </c>
      <c r="N10" t="str">
        <f t="shared" si="3"/>
        <v>Artificial Flowers</v>
      </c>
      <c r="O10" t="str">
        <f t="shared" si="4"/>
        <v>Artificial Flowers</v>
      </c>
    </row>
    <row r="11" spans="2:15" ht="15.75" x14ac:dyDescent="0.25">
      <c r="B11" s="103" t="str">
        <f>IF(L11="","",IF(Declaration!$I$4="English",L11,IF(Declaration!$I$4="French",VLOOKUP($L11,Languages!$A$1:$G$5057,2,FALSE),IF(Declaration!$I$4="Spanish",VLOOKUP($L11,Languages!$A$1:$G$5057,3,FALSE),IF(Declaration!$I$4="German",VLOOKUP($L11,Languages!$A$1:$G$5057,4,FALSE),IF(Declaration!$I$4="Chinese",VLOOKUP($L11,Languages!$A$1:$G$5057,5,FALSE),IF(Declaration!$I$4="Japanese",VLOOKUP($L11,Languages!$A$1:$G$5057,6,FALSE),IF(Declaration!$I$4="Portugese",VLOOKUP($L11,Languages!$A$1:$G$5057,7,FALSE)))))))))</f>
        <v>Baked Goods</v>
      </c>
      <c r="C11" s="103" t="str">
        <f>IF(M11="","",IF(Declaration!$I$4="English",M11,IF(Declaration!$I$4="French",VLOOKUP($M11,Languages!$A$1:$G$5057,2,FALSE),IF(Declaration!$I$4="Spanish",VLOOKUP($M11,Languages!$A$1:$G$5057,3,FALSE),IF(Declaration!$I$4="German",VLOOKUP($M11,Languages!$A$1:$G$5057,4,FALSE),IF(Declaration!$I$4="Chinese",VLOOKUP($M11,Languages!$A$1:$G$5057,5,FALSE),IF(Declaration!$I$4="Japanese",VLOOKUP($M11,Languages!$A$1:$G$5057,6,FALSE),IF(Declaration!$I$4="Portugese",VLOOKUP($M11,Languages!$A$1:$G$5057,7,FALSE)))))))))</f>
        <v>Dominican Republic</v>
      </c>
      <c r="D11" s="199"/>
      <c r="E11" s="199"/>
      <c r="H11">
        <f t="shared" si="0"/>
        <v>0</v>
      </c>
      <c r="J11" t="str">
        <f>IF(Declaration!$I$4="English",Languages!A622,IF(Declaration!$I$4="French",Languages!B622,IF(Declaration!$I$4="Spanish",Languages!C622,IF(Declaration!$I$4="German",Languages!D622,IF(Declaration!$I$4="Chinese",Languages!E622,IF(Declaration!$I$4="Japanese",Languages!F622,IF(Declaration!$I$4="Portugese",Languages!G622)))))))</f>
        <v>No</v>
      </c>
      <c r="L11" t="s">
        <v>95</v>
      </c>
      <c r="M11" t="s">
        <v>1514</v>
      </c>
      <c r="N11" t="str">
        <f t="shared" si="3"/>
        <v>Baked Goods</v>
      </c>
      <c r="O11" t="str">
        <f t="shared" si="4"/>
        <v>Baked Goods</v>
      </c>
    </row>
    <row r="12" spans="2:15" ht="15.75" x14ac:dyDescent="0.25">
      <c r="B12" s="103" t="str">
        <f>IF(L12="","",IF(Declaration!$I$4="English",L12,IF(Declaration!$I$4="French",VLOOKUP($L12,Languages!$A$1:$G$5057,2,FALSE),IF(Declaration!$I$4="Spanish",VLOOKUP($L12,Languages!$A$1:$G$5057,3,FALSE),IF(Declaration!$I$4="German",VLOOKUP($L12,Languages!$A$1:$G$5057,4,FALSE),IF(Declaration!$I$4="Chinese",VLOOKUP($L12,Languages!$A$1:$G$5057,5,FALSE),IF(Declaration!$I$4="Japanese",VLOOKUP($L12,Languages!$A$1:$G$5057,6,FALSE),IF(Declaration!$I$4="Portugese",VLOOKUP($L12,Languages!$A$1:$G$5057,7,FALSE)))))))))</f>
        <v>Baked Goods</v>
      </c>
      <c r="C12" s="103" t="str">
        <f>IF(M12="","",IF(Declaration!$I$4="English",M12,IF(Declaration!$I$4="French",VLOOKUP($M12,Languages!$A$1:$G$5057,2,FALSE),IF(Declaration!$I$4="Spanish",VLOOKUP($M12,Languages!$A$1:$G$5057,3,FALSE),IF(Declaration!$I$4="German",VLOOKUP($M12,Languages!$A$1:$G$5057,4,FALSE),IF(Declaration!$I$4="Chinese",VLOOKUP($M12,Languages!$A$1:$G$5057,5,FALSE),IF(Declaration!$I$4="Japanese",VLOOKUP($M12,Languages!$A$1:$G$5057,6,FALSE),IF(Declaration!$I$4="Portugese",VLOOKUP($M12,Languages!$A$1:$G$5057,7,FALSE)))))))))</f>
        <v>El Salvador</v>
      </c>
      <c r="D12" s="199"/>
      <c r="E12" s="199"/>
      <c r="H12">
        <f t="shared" si="0"/>
        <v>0</v>
      </c>
      <c r="J12" t="str">
        <f>IF(Declaration!$I$4="English",Languages!A878,IF(Declaration!$I$4="French",Languages!B878,IF(Declaration!$I$4="Spanish",Languages!C878,IF(Declaration!$I$4="German",Languages!D878,IF(Declaration!$I$4="Chinese",Languages!E878,IF(Declaration!$I$4="Japanese",Languages!F878,IF(Declaration!$I$4="Portugese",Languages!G878)))))))</f>
        <v>N/A - my organization does not produce this good</v>
      </c>
      <c r="L12" t="s">
        <v>95</v>
      </c>
      <c r="M12" t="s">
        <v>1532</v>
      </c>
      <c r="N12" t="str">
        <f t="shared" si="3"/>
        <v>Baked Goods</v>
      </c>
      <c r="O12" t="str">
        <f t="shared" si="4"/>
        <v>Baked Goods</v>
      </c>
    </row>
    <row r="13" spans="2:15" ht="15.75" x14ac:dyDescent="0.25">
      <c r="B13" s="103" t="str">
        <f>IF(L13="","",IF(Declaration!$I$4="English",L13,IF(Declaration!$I$4="French",VLOOKUP($L13,Languages!$A$1:$G$5057,2,FALSE),IF(Declaration!$I$4="Spanish",VLOOKUP($L13,Languages!$A$1:$G$5057,3,FALSE),IF(Declaration!$I$4="German",VLOOKUP($L13,Languages!$A$1:$G$5057,4,FALSE),IF(Declaration!$I$4="Chinese",VLOOKUP($L13,Languages!$A$1:$G$5057,5,FALSE),IF(Declaration!$I$4="Japanese",VLOOKUP($L13,Languages!$A$1:$G$5057,6,FALSE),IF(Declaration!$I$4="Portugese",VLOOKUP($L13,Languages!$A$1:$G$5057,7,FALSE)))))))))</f>
        <v>Baked Goods</v>
      </c>
      <c r="C13" s="103" t="str">
        <f>IF(M13="","",IF(Declaration!$I$4="English",M13,IF(Declaration!$I$4="French",VLOOKUP($M13,Languages!$A$1:$G$5057,2,FALSE),IF(Declaration!$I$4="Spanish",VLOOKUP($M13,Languages!$A$1:$G$5057,3,FALSE),IF(Declaration!$I$4="German",VLOOKUP($M13,Languages!$A$1:$G$5057,4,FALSE),IF(Declaration!$I$4="Chinese",VLOOKUP($M13,Languages!$A$1:$G$5057,5,FALSE),IF(Declaration!$I$4="Japanese",VLOOKUP($M13,Languages!$A$1:$G$5057,6,FALSE),IF(Declaration!$I$4="Portugese",VLOOKUP($M13,Languages!$A$1:$G$5057,7,FALSE)))))))))</f>
        <v>Pakistan</v>
      </c>
      <c r="D13" s="199"/>
      <c r="E13" s="199"/>
      <c r="H13">
        <f t="shared" si="0"/>
        <v>0</v>
      </c>
      <c r="L13" t="s">
        <v>95</v>
      </c>
      <c r="M13" t="s">
        <v>1976</v>
      </c>
      <c r="N13" t="str">
        <f t="shared" si="3"/>
        <v>Baked Goods</v>
      </c>
      <c r="O13" t="str">
        <f t="shared" si="4"/>
        <v>Baked Goods</v>
      </c>
    </row>
    <row r="14" spans="2:15" ht="15.75" x14ac:dyDescent="0.25">
      <c r="B14" s="103" t="str">
        <f>IF(L14="","",IF(Declaration!$I$4="English",L14,IF(Declaration!$I$4="French",VLOOKUP($L14,Languages!$A$1:$G$5057,2,FALSE),IF(Declaration!$I$4="Spanish",VLOOKUP($L14,Languages!$A$1:$G$5057,3,FALSE),IF(Declaration!$I$4="German",VLOOKUP($L14,Languages!$A$1:$G$5057,4,FALSE),IF(Declaration!$I$4="Chinese",VLOOKUP($L14,Languages!$A$1:$G$5057,5,FALSE),IF(Declaration!$I$4="Japanese",VLOOKUP($L14,Languages!$A$1:$G$5057,6,FALSE),IF(Declaration!$I$4="Portugese",VLOOKUP($L14,Languages!$A$1:$G$5057,7,FALSE)))))))))</f>
        <v>Bamboo</v>
      </c>
      <c r="C14" s="103" t="str">
        <f>IF(M14="","",IF(Declaration!$I$4="English",M14,IF(Declaration!$I$4="French",VLOOKUP($M14,Languages!$A$1:$G$5057,2,FALSE),IF(Declaration!$I$4="Spanish",VLOOKUP($M14,Languages!$A$1:$G$5057,3,FALSE),IF(Declaration!$I$4="German",VLOOKUP($M14,Languages!$A$1:$G$5057,4,FALSE),IF(Declaration!$I$4="Chinese",VLOOKUP($M14,Languages!$A$1:$G$5057,5,FALSE),IF(Declaration!$I$4="Japanese",VLOOKUP($M14,Languages!$A$1:$G$5057,6,FALSE),IF(Declaration!$I$4="Portugese",VLOOKUP($M14,Languages!$A$1:$G$5057,7,FALSE)))))))))</f>
        <v>Burma</v>
      </c>
      <c r="D14" s="199"/>
      <c r="E14" s="199"/>
      <c r="H14">
        <f t="shared" si="0"/>
        <v>0</v>
      </c>
      <c r="L14" t="s">
        <v>16</v>
      </c>
      <c r="M14" t="s">
        <v>4982</v>
      </c>
      <c r="N14" t="str">
        <f t="shared" si="3"/>
        <v>Bamboo</v>
      </c>
      <c r="O14" t="str">
        <f t="shared" si="4"/>
        <v>Bamboo</v>
      </c>
    </row>
    <row r="15" spans="2:15" ht="15.75" x14ac:dyDescent="0.25">
      <c r="B15" s="103" t="str">
        <f>IF(L15="","",IF(Declaration!$I$4="English",L15,IF(Declaration!$I$4="French",VLOOKUP($L15,Languages!$A$1:$G$5057,2,FALSE),IF(Declaration!$I$4="Spanish",VLOOKUP($L15,Languages!$A$1:$G$5057,3,FALSE),IF(Declaration!$I$4="German",VLOOKUP($L15,Languages!$A$1:$G$5057,4,FALSE),IF(Declaration!$I$4="Chinese",VLOOKUP($L15,Languages!$A$1:$G$5057,5,FALSE),IF(Declaration!$I$4="Japanese",VLOOKUP($L15,Languages!$A$1:$G$5057,6,FALSE),IF(Declaration!$I$4="Portugese",VLOOKUP($L15,Languages!$A$1:$G$5057,7,FALSE)))))))))</f>
        <v>Bananas</v>
      </c>
      <c r="C15" s="103" t="str">
        <f>IF(M15="","",IF(Declaration!$I$4="English",M15,IF(Declaration!$I$4="French",VLOOKUP($M15,Languages!$A$1:$G$5057,2,FALSE),IF(Declaration!$I$4="Spanish",VLOOKUP($M15,Languages!$A$1:$G$5057,3,FALSE),IF(Declaration!$I$4="German",VLOOKUP($M15,Languages!$A$1:$G$5057,4,FALSE),IF(Declaration!$I$4="Chinese",VLOOKUP($M15,Languages!$A$1:$G$5057,5,FALSE),IF(Declaration!$I$4="Japanese",VLOOKUP($M15,Languages!$A$1:$G$5057,6,FALSE),IF(Declaration!$I$4="Portugese",VLOOKUP($M15,Languages!$A$1:$G$5057,7,FALSE)))))))))</f>
        <v>Belize</v>
      </c>
      <c r="D15" s="199"/>
      <c r="E15" s="199"/>
      <c r="H15">
        <f t="shared" si="0"/>
        <v>0</v>
      </c>
      <c r="L15" t="s">
        <v>17</v>
      </c>
      <c r="M15" t="s">
        <v>1315</v>
      </c>
      <c r="N15" t="str">
        <f t="shared" si="3"/>
        <v>Bananas</v>
      </c>
      <c r="O15" t="str">
        <f t="shared" si="4"/>
        <v>Bananas</v>
      </c>
    </row>
    <row r="16" spans="2:15" ht="15.75" x14ac:dyDescent="0.25">
      <c r="B16" s="103" t="str">
        <f>IF(L16="","",IF(Declaration!$I$4="English",L16,IF(Declaration!$I$4="French",VLOOKUP($L16,Languages!$A$1:$G$5057,2,FALSE),IF(Declaration!$I$4="Spanish",VLOOKUP($L16,Languages!$A$1:$G$5057,3,FALSE),IF(Declaration!$I$4="German",VLOOKUP($L16,Languages!$A$1:$G$5057,4,FALSE),IF(Declaration!$I$4="Chinese",VLOOKUP($L16,Languages!$A$1:$G$5057,5,FALSE),IF(Declaration!$I$4="Japanese",VLOOKUP($L16,Languages!$A$1:$G$5057,6,FALSE),IF(Declaration!$I$4="Portugese",VLOOKUP($L16,Languages!$A$1:$G$5057,7,FALSE)))))))))</f>
        <v>Bananas</v>
      </c>
      <c r="C16" s="103" t="str">
        <f>IF(M16="","",IF(Declaration!$I$4="English",M16,IF(Declaration!$I$4="French",VLOOKUP($M16,Languages!$A$1:$G$5057,2,FALSE),IF(Declaration!$I$4="Spanish",VLOOKUP($M16,Languages!$A$1:$G$5057,3,FALSE),IF(Declaration!$I$4="German",VLOOKUP($M16,Languages!$A$1:$G$5057,4,FALSE),IF(Declaration!$I$4="Chinese",VLOOKUP($M16,Languages!$A$1:$G$5057,5,FALSE),IF(Declaration!$I$4="Japanese",VLOOKUP($M16,Languages!$A$1:$G$5057,6,FALSE),IF(Declaration!$I$4="Portugese",VLOOKUP($M16,Languages!$A$1:$G$5057,7,FALSE)))))))))</f>
        <v>Brazil</v>
      </c>
      <c r="D16" s="199"/>
      <c r="E16" s="199"/>
      <c r="H16">
        <f t="shared" si="0"/>
        <v>0</v>
      </c>
      <c r="L16" t="s">
        <v>17</v>
      </c>
      <c r="M16" t="s">
        <v>1348</v>
      </c>
      <c r="N16" t="str">
        <f t="shared" si="3"/>
        <v>Bananas</v>
      </c>
      <c r="O16" t="str">
        <f t="shared" si="4"/>
        <v>Bananas</v>
      </c>
    </row>
    <row r="17" spans="2:15" ht="15.75" x14ac:dyDescent="0.25">
      <c r="B17" s="103" t="str">
        <f>IF(L17="","",IF(Declaration!$I$4="English",L17,IF(Declaration!$I$4="French",VLOOKUP($L17,Languages!$A$1:$G$5057,2,FALSE),IF(Declaration!$I$4="Spanish",VLOOKUP($L17,Languages!$A$1:$G$5057,3,FALSE),IF(Declaration!$I$4="German",VLOOKUP($L17,Languages!$A$1:$G$5057,4,FALSE),IF(Declaration!$I$4="Chinese",VLOOKUP($L17,Languages!$A$1:$G$5057,5,FALSE),IF(Declaration!$I$4="Japanese",VLOOKUP($L17,Languages!$A$1:$G$5057,6,FALSE),IF(Declaration!$I$4="Portugese",VLOOKUP($L17,Languages!$A$1:$G$5057,7,FALSE)))))))))</f>
        <v>Bananas</v>
      </c>
      <c r="C17" s="103" t="str">
        <f>IF(M17="","",IF(Declaration!$I$4="English",M17,IF(Declaration!$I$4="French",VLOOKUP($M17,Languages!$A$1:$G$5057,2,FALSE),IF(Declaration!$I$4="Spanish",VLOOKUP($M17,Languages!$A$1:$G$5057,3,FALSE),IF(Declaration!$I$4="German",VLOOKUP($M17,Languages!$A$1:$G$5057,4,FALSE),IF(Declaration!$I$4="Chinese",VLOOKUP($M17,Languages!$A$1:$G$5057,5,FALSE),IF(Declaration!$I$4="Japanese",VLOOKUP($M17,Languages!$A$1:$G$5057,6,FALSE),IF(Declaration!$I$4="Portugese",VLOOKUP($M17,Languages!$A$1:$G$5057,7,FALSE)))))))))</f>
        <v>Ecuador</v>
      </c>
      <c r="D17" s="199"/>
      <c r="E17" s="199"/>
      <c r="H17">
        <f t="shared" si="0"/>
        <v>0</v>
      </c>
      <c r="L17" t="s">
        <v>17</v>
      </c>
      <c r="M17" t="s">
        <v>1520</v>
      </c>
      <c r="N17" t="str">
        <f t="shared" si="3"/>
        <v>Bananas</v>
      </c>
      <c r="O17" t="str">
        <f t="shared" si="4"/>
        <v>Bananas</v>
      </c>
    </row>
    <row r="18" spans="2:15" ht="15.75" x14ac:dyDescent="0.25">
      <c r="B18" s="103" t="str">
        <f>IF(L18="","",IF(Declaration!$I$4="English",L18,IF(Declaration!$I$4="French",VLOOKUP($L18,Languages!$A$1:$G$5057,2,FALSE),IF(Declaration!$I$4="Spanish",VLOOKUP($L18,Languages!$A$1:$G$5057,3,FALSE),IF(Declaration!$I$4="German",VLOOKUP($L18,Languages!$A$1:$G$5057,4,FALSE),IF(Declaration!$I$4="Chinese",VLOOKUP($L18,Languages!$A$1:$G$5057,5,FALSE),IF(Declaration!$I$4="Japanese",VLOOKUP($L18,Languages!$A$1:$G$5057,6,FALSE),IF(Declaration!$I$4="Portugese",VLOOKUP($L18,Languages!$A$1:$G$5057,7,FALSE)))))))))</f>
        <v>Bananas</v>
      </c>
      <c r="C18" s="103" t="str">
        <f>IF(M18="","",IF(Declaration!$I$4="English",M18,IF(Declaration!$I$4="French",VLOOKUP($M18,Languages!$A$1:$G$5057,2,FALSE),IF(Declaration!$I$4="Spanish",VLOOKUP($M18,Languages!$A$1:$G$5057,3,FALSE),IF(Declaration!$I$4="German",VLOOKUP($M18,Languages!$A$1:$G$5057,4,FALSE),IF(Declaration!$I$4="Chinese",VLOOKUP($M18,Languages!$A$1:$G$5057,5,FALSE),IF(Declaration!$I$4="Japanese",VLOOKUP($M18,Languages!$A$1:$G$5057,6,FALSE),IF(Declaration!$I$4="Portugese",VLOOKUP($M18,Languages!$A$1:$G$5057,7,FALSE)))))))))</f>
        <v>Nicaragua</v>
      </c>
      <c r="D18" s="199"/>
      <c r="E18" s="199"/>
      <c r="H18">
        <f t="shared" si="0"/>
        <v>0</v>
      </c>
      <c r="L18" t="s">
        <v>17</v>
      </c>
      <c r="M18" t="s">
        <v>1946</v>
      </c>
      <c r="N18" t="str">
        <f t="shared" si="3"/>
        <v>Bananas</v>
      </c>
      <c r="O18" t="str">
        <f t="shared" si="4"/>
        <v>Bananas</v>
      </c>
    </row>
    <row r="19" spans="2:15" ht="15.75" x14ac:dyDescent="0.25">
      <c r="B19" s="103" t="str">
        <f>IF(L19="","",IF(Declaration!$I$4="English",L19,IF(Declaration!$I$4="French",VLOOKUP($L19,Languages!$A$1:$G$5057,2,FALSE),IF(Declaration!$I$4="Spanish",VLOOKUP($L19,Languages!$A$1:$G$5057,3,FALSE),IF(Declaration!$I$4="German",VLOOKUP($L19,Languages!$A$1:$G$5057,4,FALSE),IF(Declaration!$I$4="Chinese",VLOOKUP($L19,Languages!$A$1:$G$5057,5,FALSE),IF(Declaration!$I$4="Japanese",VLOOKUP($L19,Languages!$A$1:$G$5057,6,FALSE),IF(Declaration!$I$4="Portugese",VLOOKUP($L19,Languages!$A$1:$G$5057,7,FALSE)))))))))</f>
        <v>Bananas</v>
      </c>
      <c r="C19" s="103" t="str">
        <f>IF(M19="","",IF(Declaration!$I$4="English",M19,IF(Declaration!$I$4="French",VLOOKUP($M19,Languages!$A$1:$G$5057,2,FALSE),IF(Declaration!$I$4="Spanish",VLOOKUP($M19,Languages!$A$1:$G$5057,3,FALSE),IF(Declaration!$I$4="German",VLOOKUP($M19,Languages!$A$1:$G$5057,4,FALSE),IF(Declaration!$I$4="Chinese",VLOOKUP($M19,Languages!$A$1:$G$5057,5,FALSE),IF(Declaration!$I$4="Japanese",VLOOKUP($M19,Languages!$A$1:$G$5057,6,FALSE),IF(Declaration!$I$4="Portugese",VLOOKUP($M19,Languages!$A$1:$G$5057,7,FALSE)))))))))</f>
        <v>Philippines</v>
      </c>
      <c r="D19" s="199"/>
      <c r="E19" s="199"/>
      <c r="H19">
        <f t="shared" si="0"/>
        <v>0</v>
      </c>
      <c r="L19" t="s">
        <v>17</v>
      </c>
      <c r="M19" t="s">
        <v>2012</v>
      </c>
      <c r="N19" t="str">
        <f t="shared" si="3"/>
        <v>Bananas</v>
      </c>
      <c r="O19" t="str">
        <f t="shared" si="4"/>
        <v>Bananas</v>
      </c>
    </row>
    <row r="20" spans="2:15" ht="15.75" x14ac:dyDescent="0.25">
      <c r="B20" s="103" t="str">
        <f>IF(L20="","",IF(Declaration!$I$4="English",L20,IF(Declaration!$I$4="French",VLOOKUP($L20,Languages!$A$1:$G$5057,2,FALSE),IF(Declaration!$I$4="Spanish",VLOOKUP($L20,Languages!$A$1:$G$5057,3,FALSE),IF(Declaration!$I$4="German",VLOOKUP($L20,Languages!$A$1:$G$5057,4,FALSE),IF(Declaration!$I$4="Chinese",VLOOKUP($L20,Languages!$A$1:$G$5057,5,FALSE),IF(Declaration!$I$4="Japanese",VLOOKUP($L20,Languages!$A$1:$G$5057,6,FALSE),IF(Declaration!$I$4="Portugese",VLOOKUP($L20,Languages!$A$1:$G$5057,7,FALSE)))))))))</f>
        <v>Beans</v>
      </c>
      <c r="C20" s="103" t="str">
        <f>IF(M20="","",IF(Declaration!$I$4="English",M20,IF(Declaration!$I$4="French",VLOOKUP($M20,Languages!$A$1:$G$5057,2,FALSE),IF(Declaration!$I$4="Spanish",VLOOKUP($M20,Languages!$A$1:$G$5057,3,FALSE),IF(Declaration!$I$4="German",VLOOKUP($M20,Languages!$A$1:$G$5057,4,FALSE),IF(Declaration!$I$4="Chinese",VLOOKUP($M20,Languages!$A$1:$G$5057,5,FALSE),IF(Declaration!$I$4="Japanese",VLOOKUP($M20,Languages!$A$1:$G$5057,6,FALSE),IF(Declaration!$I$4="Portugese",VLOOKUP($M20,Languages!$A$1:$G$5057,7,FALSE)))))))))</f>
        <v>Paraguay</v>
      </c>
      <c r="D20" s="199"/>
      <c r="E20" s="199"/>
      <c r="H20">
        <f t="shared" si="0"/>
        <v>0</v>
      </c>
      <c r="L20" t="s">
        <v>18</v>
      </c>
      <c r="M20" t="s">
        <v>2003</v>
      </c>
      <c r="N20" t="str">
        <f t="shared" si="3"/>
        <v>Beans</v>
      </c>
      <c r="O20" t="str">
        <f t="shared" si="4"/>
        <v>Beans</v>
      </c>
    </row>
    <row r="21" spans="2:15" ht="15.75" x14ac:dyDescent="0.25">
      <c r="B21" s="103" t="str">
        <f>IF(L21="","",IF(Declaration!$I$4="English",L21,IF(Declaration!$I$4="French",VLOOKUP($L21,Languages!$A$1:$G$5057,2,FALSE),IF(Declaration!$I$4="Spanish",VLOOKUP($L21,Languages!$A$1:$G$5057,3,FALSE),IF(Declaration!$I$4="German",VLOOKUP($L21,Languages!$A$1:$G$5057,4,FALSE),IF(Declaration!$I$4="Chinese",VLOOKUP($L21,Languages!$A$1:$G$5057,5,FALSE),IF(Declaration!$I$4="Japanese",VLOOKUP($L21,Languages!$A$1:$G$5057,6,FALSE),IF(Declaration!$I$4="Portugese",VLOOKUP($L21,Languages!$A$1:$G$5057,7,FALSE)))))))))</f>
        <v>Beans (green beans)</v>
      </c>
      <c r="C21" s="103" t="str">
        <f>IF(M21="","",IF(Declaration!$I$4="English",M21,IF(Declaration!$I$4="French",VLOOKUP($M21,Languages!$A$1:$G$5057,2,FALSE),IF(Declaration!$I$4="Spanish",VLOOKUP($M21,Languages!$A$1:$G$5057,3,FALSE),IF(Declaration!$I$4="German",VLOOKUP($M21,Languages!$A$1:$G$5057,4,FALSE),IF(Declaration!$I$4="Chinese",VLOOKUP($M21,Languages!$A$1:$G$5057,5,FALSE),IF(Declaration!$I$4="Japanese",VLOOKUP($M21,Languages!$A$1:$G$5057,6,FALSE),IF(Declaration!$I$4="Portugese",VLOOKUP($M21,Languages!$A$1:$G$5057,7,FALSE)))))))))</f>
        <v>Mexico</v>
      </c>
      <c r="D21" s="199"/>
      <c r="E21" s="199"/>
      <c r="H21">
        <f t="shared" si="0"/>
        <v>0</v>
      </c>
      <c r="L21" t="s">
        <v>19</v>
      </c>
      <c r="M21" t="s">
        <v>1870</v>
      </c>
      <c r="N21" t="str">
        <f t="shared" si="3"/>
        <v>Beans (green beans)</v>
      </c>
      <c r="O21" t="str">
        <f t="shared" si="4"/>
        <v>Beans (green beans)</v>
      </c>
    </row>
    <row r="22" spans="2:15" ht="15.75" x14ac:dyDescent="0.25">
      <c r="B22" s="103" t="str">
        <f>IF(L22="","",IF(Declaration!$I$4="English",L22,IF(Declaration!$I$4="French",VLOOKUP($L22,Languages!$A$1:$G$5057,2,FALSE),IF(Declaration!$I$4="Spanish",VLOOKUP($L22,Languages!$A$1:$G$5057,3,FALSE),IF(Declaration!$I$4="German",VLOOKUP($L22,Languages!$A$1:$G$5057,4,FALSE),IF(Declaration!$I$4="Chinese",VLOOKUP($L22,Languages!$A$1:$G$5057,5,FALSE),IF(Declaration!$I$4="Japanese",VLOOKUP($L22,Languages!$A$1:$G$5057,6,FALSE),IF(Declaration!$I$4="Portugese",VLOOKUP($L22,Languages!$A$1:$G$5057,7,FALSE)))))))))</f>
        <v>Beans (green, soy, yellow)</v>
      </c>
      <c r="C22" s="103" t="str">
        <f>IF(M22="","",IF(Declaration!$I$4="English",M22,IF(Declaration!$I$4="French",VLOOKUP($M22,Languages!$A$1:$G$5057,2,FALSE),IF(Declaration!$I$4="Spanish",VLOOKUP($M22,Languages!$A$1:$G$5057,3,FALSE),IF(Declaration!$I$4="German",VLOOKUP($M22,Languages!$A$1:$G$5057,4,FALSE),IF(Declaration!$I$4="Chinese",VLOOKUP($M22,Languages!$A$1:$G$5057,5,FALSE),IF(Declaration!$I$4="Japanese",VLOOKUP($M22,Languages!$A$1:$G$5057,6,FALSE),IF(Declaration!$I$4="Portugese",VLOOKUP($M22,Languages!$A$1:$G$5057,7,FALSE)))))))))</f>
        <v>Burma</v>
      </c>
      <c r="D22" s="199"/>
      <c r="E22" s="199"/>
      <c r="H22">
        <f t="shared" si="0"/>
        <v>0</v>
      </c>
      <c r="L22" t="s">
        <v>20</v>
      </c>
      <c r="M22" t="s">
        <v>4982</v>
      </c>
      <c r="N22" t="str">
        <f t="shared" si="3"/>
        <v>Beans (green, soy, yellow)</v>
      </c>
      <c r="O22" t="str">
        <f t="shared" si="4"/>
        <v>Beans (green, soy, yellow)</v>
      </c>
    </row>
    <row r="23" spans="2:15" ht="15.75" x14ac:dyDescent="0.25">
      <c r="B23" s="103" t="str">
        <f>IF(L23="","",IF(Declaration!$I$4="English",L23,IF(Declaration!$I$4="French",VLOOKUP($L23,Languages!$A$1:$G$5057,2,FALSE),IF(Declaration!$I$4="Spanish",VLOOKUP($L23,Languages!$A$1:$G$5057,3,FALSE),IF(Declaration!$I$4="German",VLOOKUP($L23,Languages!$A$1:$G$5057,4,FALSE),IF(Declaration!$I$4="Chinese",VLOOKUP($L23,Languages!$A$1:$G$5057,5,FALSE),IF(Declaration!$I$4="Japanese",VLOOKUP($L23,Languages!$A$1:$G$5057,6,FALSE),IF(Declaration!$I$4="Portugese",VLOOKUP($L23,Languages!$A$1:$G$5057,7,FALSE)))))))))</f>
        <v>Beef</v>
      </c>
      <c r="C23" s="103" t="str">
        <f>IF(M23="","",IF(Declaration!$I$4="English",M23,IF(Declaration!$I$4="French",VLOOKUP($M23,Languages!$A$1:$G$5057,2,FALSE),IF(Declaration!$I$4="Spanish",VLOOKUP($M23,Languages!$A$1:$G$5057,3,FALSE),IF(Declaration!$I$4="German",VLOOKUP($M23,Languages!$A$1:$G$5057,4,FALSE),IF(Declaration!$I$4="Chinese",VLOOKUP($M23,Languages!$A$1:$G$5057,5,FALSE),IF(Declaration!$I$4="Japanese",VLOOKUP($M23,Languages!$A$1:$G$5057,6,FALSE),IF(Declaration!$I$4="Portugese",VLOOKUP($M23,Languages!$A$1:$G$5057,7,FALSE)))))))))</f>
        <v>Brazil</v>
      </c>
      <c r="D23" s="199"/>
      <c r="E23" s="199"/>
      <c r="H23">
        <f t="shared" si="0"/>
        <v>0</v>
      </c>
      <c r="L23" t="s">
        <v>96</v>
      </c>
      <c r="M23" t="s">
        <v>1348</v>
      </c>
      <c r="N23" t="str">
        <f t="shared" si="3"/>
        <v>Beef</v>
      </c>
      <c r="O23" t="str">
        <f t="shared" si="4"/>
        <v>Beef</v>
      </c>
    </row>
    <row r="24" spans="2:15" ht="15.75" x14ac:dyDescent="0.25">
      <c r="B24" s="103" t="str">
        <f>IF(L24="","",IF(Declaration!$I$4="English",L24,IF(Declaration!$I$4="French",VLOOKUP($L24,Languages!$A$1:$G$5057,2,FALSE),IF(Declaration!$I$4="Spanish",VLOOKUP($L24,Languages!$A$1:$G$5057,3,FALSE),IF(Declaration!$I$4="German",VLOOKUP($L24,Languages!$A$1:$G$5057,4,FALSE),IF(Declaration!$I$4="Chinese",VLOOKUP($L24,Languages!$A$1:$G$5057,5,FALSE),IF(Declaration!$I$4="Japanese",VLOOKUP($L24,Languages!$A$1:$G$5057,6,FALSE),IF(Declaration!$I$4="Portugese",VLOOKUP($L24,Languages!$A$1:$G$5057,7,FALSE)))))))))</f>
        <v>Bidis (hand-rolled cigarettes)</v>
      </c>
      <c r="C24" s="103" t="str">
        <f>IF(M24="","",IF(Declaration!$I$4="English",M24,IF(Declaration!$I$4="French",VLOOKUP($M24,Languages!$A$1:$G$5057,2,FALSE),IF(Declaration!$I$4="Spanish",VLOOKUP($M24,Languages!$A$1:$G$5057,3,FALSE),IF(Declaration!$I$4="German",VLOOKUP($M24,Languages!$A$1:$G$5057,4,FALSE),IF(Declaration!$I$4="Chinese",VLOOKUP($M24,Languages!$A$1:$G$5057,5,FALSE),IF(Declaration!$I$4="Japanese",VLOOKUP($M24,Languages!$A$1:$G$5057,6,FALSE),IF(Declaration!$I$4="Portugese",VLOOKUP($M24,Languages!$A$1:$G$5057,7,FALSE)))))))))</f>
        <v>Bangladesh</v>
      </c>
      <c r="D24" s="199"/>
      <c r="E24" s="199"/>
      <c r="H24">
        <f t="shared" si="0"/>
        <v>0</v>
      </c>
      <c r="L24" t="s">
        <v>97</v>
      </c>
      <c r="M24" t="s">
        <v>1294</v>
      </c>
      <c r="N24" t="str">
        <f t="shared" si="3"/>
        <v>Bidis (hand-rolled cigarettes)</v>
      </c>
      <c r="O24" t="str">
        <f t="shared" si="4"/>
        <v>Bidis (hand-rolled cigarettes)</v>
      </c>
    </row>
    <row r="25" spans="2:15" ht="15.75" x14ac:dyDescent="0.25">
      <c r="B25" s="103" t="str">
        <f>IF(L25="","",IF(Declaration!$I$4="English",L25,IF(Declaration!$I$4="French",VLOOKUP($L25,Languages!$A$1:$G$5057,2,FALSE),IF(Declaration!$I$4="Spanish",VLOOKUP($L25,Languages!$A$1:$G$5057,3,FALSE),IF(Declaration!$I$4="German",VLOOKUP($L25,Languages!$A$1:$G$5057,4,FALSE),IF(Declaration!$I$4="Chinese",VLOOKUP($L25,Languages!$A$1:$G$5057,5,FALSE),IF(Declaration!$I$4="Japanese",VLOOKUP($L25,Languages!$A$1:$G$5057,6,FALSE),IF(Declaration!$I$4="Portugese",VLOOKUP($L25,Languages!$A$1:$G$5057,7,FALSE)))))))))</f>
        <v>Bidis (hand-rolled cigarettes)</v>
      </c>
      <c r="C25" s="103" t="str">
        <f>IF(M25="","",IF(Declaration!$I$4="English",M25,IF(Declaration!$I$4="French",VLOOKUP($M25,Languages!$A$1:$G$5057,2,FALSE),IF(Declaration!$I$4="Spanish",VLOOKUP($M25,Languages!$A$1:$G$5057,3,FALSE),IF(Declaration!$I$4="German",VLOOKUP($M25,Languages!$A$1:$G$5057,4,FALSE),IF(Declaration!$I$4="Chinese",VLOOKUP($M25,Languages!$A$1:$G$5057,5,FALSE),IF(Declaration!$I$4="Japanese",VLOOKUP($M25,Languages!$A$1:$G$5057,6,FALSE),IF(Declaration!$I$4="Portugese",VLOOKUP($M25,Languages!$A$1:$G$5057,7,FALSE)))))))))</f>
        <v>India</v>
      </c>
      <c r="D25" s="199"/>
      <c r="E25" s="199"/>
      <c r="H25">
        <f t="shared" si="0"/>
        <v>0</v>
      </c>
      <c r="L25" t="s">
        <v>97</v>
      </c>
      <c r="M25" t="s">
        <v>1668</v>
      </c>
      <c r="N25" t="str">
        <f t="shared" si="3"/>
        <v>Bidis (hand-rolled cigarettes)</v>
      </c>
      <c r="O25" t="str">
        <f t="shared" si="4"/>
        <v>Bidis (hand-rolled cigarettes)</v>
      </c>
    </row>
    <row r="26" spans="2:15" ht="15.75" x14ac:dyDescent="0.25">
      <c r="B26" s="103" t="str">
        <f>IF(L26="","",IF(Declaration!$I$4="English",L26,IF(Declaration!$I$4="French",VLOOKUP($L26,Languages!$A$1:$G$5057,2,FALSE),IF(Declaration!$I$4="Spanish",VLOOKUP($L26,Languages!$A$1:$G$5057,3,FALSE),IF(Declaration!$I$4="German",VLOOKUP($L26,Languages!$A$1:$G$5057,4,FALSE),IF(Declaration!$I$4="Chinese",VLOOKUP($L26,Languages!$A$1:$G$5057,5,FALSE),IF(Declaration!$I$4="Japanese",VLOOKUP($L26,Languages!$A$1:$G$5057,6,FALSE),IF(Declaration!$I$4="Portugese",VLOOKUP($L26,Languages!$A$1:$G$5057,7,FALSE)))))))))</f>
        <v>Blueberries</v>
      </c>
      <c r="C26" s="103" t="str">
        <f>IF(M26="","",IF(Declaration!$I$4="English",M26,IF(Declaration!$I$4="French",VLOOKUP($M26,Languages!$A$1:$G$5057,2,FALSE),IF(Declaration!$I$4="Spanish",VLOOKUP($M26,Languages!$A$1:$G$5057,3,FALSE),IF(Declaration!$I$4="German",VLOOKUP($M26,Languages!$A$1:$G$5057,4,FALSE),IF(Declaration!$I$4="Chinese",VLOOKUP($M26,Languages!$A$1:$G$5057,5,FALSE),IF(Declaration!$I$4="Japanese",VLOOKUP($M26,Languages!$A$1:$G$5057,6,FALSE),IF(Declaration!$I$4="Portugese",VLOOKUP($M26,Languages!$A$1:$G$5057,7,FALSE)))))))))</f>
        <v>Argentina</v>
      </c>
      <c r="D26" s="199"/>
      <c r="E26" s="199"/>
      <c r="H26">
        <f t="shared" si="0"/>
        <v>0</v>
      </c>
      <c r="L26" t="s">
        <v>21</v>
      </c>
      <c r="M26" t="s">
        <v>1252</v>
      </c>
      <c r="N26" t="str">
        <f t="shared" si="3"/>
        <v>Blueberries</v>
      </c>
      <c r="O26" t="str">
        <f t="shared" si="4"/>
        <v>Blueberries</v>
      </c>
    </row>
    <row r="27" spans="2:15" ht="15.75" x14ac:dyDescent="0.25">
      <c r="B27" s="103" t="str">
        <f>IF(L27="","",IF(Declaration!$I$4="English",L27,IF(Declaration!$I$4="French",VLOOKUP($L27,Languages!$A$1:$G$5057,2,FALSE),IF(Declaration!$I$4="Spanish",VLOOKUP($L27,Languages!$A$1:$G$5057,3,FALSE),IF(Declaration!$I$4="German",VLOOKUP($L27,Languages!$A$1:$G$5057,4,FALSE),IF(Declaration!$I$4="Chinese",VLOOKUP($L27,Languages!$A$1:$G$5057,5,FALSE),IF(Declaration!$I$4="Japanese",VLOOKUP($L27,Languages!$A$1:$G$5057,6,FALSE),IF(Declaration!$I$4="Portugese",VLOOKUP($L27,Languages!$A$1:$G$5057,7,FALSE)))))))))</f>
        <v>Bovines</v>
      </c>
      <c r="C27" s="103" t="str">
        <f>IF(M27="","",IF(Declaration!$I$4="English",M27,IF(Declaration!$I$4="French",VLOOKUP($M27,Languages!$A$1:$G$5057,2,FALSE),IF(Declaration!$I$4="Spanish",VLOOKUP($M27,Languages!$A$1:$G$5057,3,FALSE),IF(Declaration!$I$4="German",VLOOKUP($M27,Languages!$A$1:$G$5057,4,FALSE),IF(Declaration!$I$4="Chinese",VLOOKUP($M27,Languages!$A$1:$G$5057,5,FALSE),IF(Declaration!$I$4="Japanese",VLOOKUP($M27,Languages!$A$1:$G$5057,6,FALSE),IF(Declaration!$I$4="Portugese",VLOOKUP($M27,Languages!$A$1:$G$5057,7,FALSE)))))))))</f>
        <v>Cambodia</v>
      </c>
      <c r="D27" s="199"/>
      <c r="E27" s="199"/>
      <c r="H27">
        <f t="shared" si="0"/>
        <v>0</v>
      </c>
      <c r="L27" t="s">
        <v>22</v>
      </c>
      <c r="M27" t="s">
        <v>1377</v>
      </c>
      <c r="N27" t="str">
        <f t="shared" si="3"/>
        <v>Bovines</v>
      </c>
      <c r="O27" t="str">
        <f t="shared" si="4"/>
        <v>Bovines</v>
      </c>
    </row>
    <row r="28" spans="2:15" ht="15.75" x14ac:dyDescent="0.25">
      <c r="B28" s="103" t="str">
        <f>IF(L28="","",IF(Declaration!$I$4="English",L28,IF(Declaration!$I$4="French",VLOOKUP($L28,Languages!$A$1:$G$5057,2,FALSE),IF(Declaration!$I$4="Spanish",VLOOKUP($L28,Languages!$A$1:$G$5057,3,FALSE),IF(Declaration!$I$4="German",VLOOKUP($L28,Languages!$A$1:$G$5057,4,FALSE),IF(Declaration!$I$4="Chinese",VLOOKUP($L28,Languages!$A$1:$G$5057,5,FALSE),IF(Declaration!$I$4="Japanese",VLOOKUP($L28,Languages!$A$1:$G$5057,6,FALSE),IF(Declaration!$I$4="Portugese",VLOOKUP($L28,Languages!$A$1:$G$5057,7,FALSE)))))))))</f>
        <v>Bovines</v>
      </c>
      <c r="C28" s="103" t="str">
        <f>IF(M28="","",IF(Declaration!$I$4="English",M28,IF(Declaration!$I$4="French",VLOOKUP($M28,Languages!$A$1:$G$5057,2,FALSE),IF(Declaration!$I$4="Spanish",VLOOKUP($M28,Languages!$A$1:$G$5057,3,FALSE),IF(Declaration!$I$4="German",VLOOKUP($M28,Languages!$A$1:$G$5057,4,FALSE),IF(Declaration!$I$4="Chinese",VLOOKUP($M28,Languages!$A$1:$G$5057,5,FALSE),IF(Declaration!$I$4="Japanese",VLOOKUP($M28,Languages!$A$1:$G$5057,6,FALSE),IF(Declaration!$I$4="Portugese",VLOOKUP($M28,Languages!$A$1:$G$5057,7,FALSE)))))))))</f>
        <v>Ecuador</v>
      </c>
      <c r="D28" s="199"/>
      <c r="E28" s="199"/>
      <c r="H28">
        <f t="shared" si="0"/>
        <v>0</v>
      </c>
      <c r="L28" t="s">
        <v>22</v>
      </c>
      <c r="M28" t="s">
        <v>1520</v>
      </c>
      <c r="N28" t="str">
        <f t="shared" si="3"/>
        <v>Bovines</v>
      </c>
      <c r="O28" t="str">
        <f t="shared" si="4"/>
        <v>Bovines</v>
      </c>
    </row>
    <row r="29" spans="2:15" ht="15.75" x14ac:dyDescent="0.25">
      <c r="B29" s="103" t="str">
        <f>IF(L29="","",IF(Declaration!$I$4="English",L29,IF(Declaration!$I$4="French",VLOOKUP($L29,Languages!$A$1:$G$5057,2,FALSE),IF(Declaration!$I$4="Spanish",VLOOKUP($L29,Languages!$A$1:$G$5057,3,FALSE),IF(Declaration!$I$4="German",VLOOKUP($L29,Languages!$A$1:$G$5057,4,FALSE),IF(Declaration!$I$4="Chinese",VLOOKUP($L29,Languages!$A$1:$G$5057,5,FALSE),IF(Declaration!$I$4="Japanese",VLOOKUP($L29,Languages!$A$1:$G$5057,6,FALSE),IF(Declaration!$I$4="Portugese",VLOOKUP($L29,Languages!$A$1:$G$5057,7,FALSE)))))))))</f>
        <v>Bovines</v>
      </c>
      <c r="C29" s="103" t="str">
        <f>IF(M29="","",IF(Declaration!$I$4="English",M29,IF(Declaration!$I$4="French",VLOOKUP($M29,Languages!$A$1:$G$5057,2,FALSE),IF(Declaration!$I$4="Spanish",VLOOKUP($M29,Languages!$A$1:$G$5057,3,FALSE),IF(Declaration!$I$4="German",VLOOKUP($M29,Languages!$A$1:$G$5057,4,FALSE),IF(Declaration!$I$4="Chinese",VLOOKUP($M29,Languages!$A$1:$G$5057,5,FALSE),IF(Declaration!$I$4="Japanese",VLOOKUP($M29,Languages!$A$1:$G$5057,6,FALSE),IF(Declaration!$I$4="Portugese",VLOOKUP($M29,Languages!$A$1:$G$5057,7,FALSE)))))))))</f>
        <v>Eswatini</v>
      </c>
      <c r="D29" s="199"/>
      <c r="E29" s="199"/>
      <c r="H29">
        <f t="shared" si="0"/>
        <v>0</v>
      </c>
      <c r="L29" t="s">
        <v>22</v>
      </c>
      <c r="M29" t="s">
        <v>1554</v>
      </c>
      <c r="N29" t="str">
        <f t="shared" si="3"/>
        <v>Bovines</v>
      </c>
      <c r="O29" t="str">
        <f t="shared" si="4"/>
        <v>Bovines</v>
      </c>
    </row>
    <row r="30" spans="2:15" ht="15.75" x14ac:dyDescent="0.25">
      <c r="B30" s="103" t="str">
        <f>IF(L30="","",IF(Declaration!$I$4="English",L30,IF(Declaration!$I$4="French",VLOOKUP($L30,Languages!$A$1:$G$5057,2,FALSE),IF(Declaration!$I$4="Spanish",VLOOKUP($L30,Languages!$A$1:$G$5057,3,FALSE),IF(Declaration!$I$4="German",VLOOKUP($L30,Languages!$A$1:$G$5057,4,FALSE),IF(Declaration!$I$4="Chinese",VLOOKUP($L30,Languages!$A$1:$G$5057,5,FALSE),IF(Declaration!$I$4="Japanese",VLOOKUP($L30,Languages!$A$1:$G$5057,6,FALSE),IF(Declaration!$I$4="Portugese",VLOOKUP($L30,Languages!$A$1:$G$5057,7,FALSE)))))))))</f>
        <v>Bovines</v>
      </c>
      <c r="C30" s="103" t="str">
        <f>IF(M30="","",IF(Declaration!$I$4="English",M30,IF(Declaration!$I$4="French",VLOOKUP($M30,Languages!$A$1:$G$5057,2,FALSE),IF(Declaration!$I$4="Spanish",VLOOKUP($M30,Languages!$A$1:$G$5057,3,FALSE),IF(Declaration!$I$4="German",VLOOKUP($M30,Languages!$A$1:$G$5057,4,FALSE),IF(Declaration!$I$4="Chinese",VLOOKUP($M30,Languages!$A$1:$G$5057,5,FALSE),IF(Declaration!$I$4="Japanese",VLOOKUP($M30,Languages!$A$1:$G$5057,6,FALSE),IF(Declaration!$I$4="Portugese",VLOOKUP($M30,Languages!$A$1:$G$5057,7,FALSE)))))))))</f>
        <v>Ghana</v>
      </c>
      <c r="D30" s="199"/>
      <c r="E30" s="199"/>
      <c r="H30">
        <f t="shared" si="0"/>
        <v>0</v>
      </c>
      <c r="L30" t="s">
        <v>22</v>
      </c>
      <c r="M30" t="s">
        <v>1608</v>
      </c>
      <c r="N30" t="str">
        <f t="shared" si="3"/>
        <v>Bovines</v>
      </c>
      <c r="O30" t="str">
        <f t="shared" si="4"/>
        <v>Bovines</v>
      </c>
    </row>
    <row r="31" spans="2:15" ht="15.75" x14ac:dyDescent="0.25">
      <c r="B31" s="103" t="str">
        <f>IF(L31="","",IF(Declaration!$I$4="English",L31,IF(Declaration!$I$4="French",VLOOKUP($L31,Languages!$A$1:$G$5057,2,FALSE),IF(Declaration!$I$4="Spanish",VLOOKUP($L31,Languages!$A$1:$G$5057,3,FALSE),IF(Declaration!$I$4="German",VLOOKUP($L31,Languages!$A$1:$G$5057,4,FALSE),IF(Declaration!$I$4="Chinese",VLOOKUP($L31,Languages!$A$1:$G$5057,5,FALSE),IF(Declaration!$I$4="Japanese",VLOOKUP($L31,Languages!$A$1:$G$5057,6,FALSE),IF(Declaration!$I$4="Portugese",VLOOKUP($L31,Languages!$A$1:$G$5057,7,FALSE)))))))))</f>
        <v>Bovines</v>
      </c>
      <c r="C31" s="103" t="str">
        <f>IF(M31="","",IF(Declaration!$I$4="English",M31,IF(Declaration!$I$4="French",VLOOKUP($M31,Languages!$A$1:$G$5057,2,FALSE),IF(Declaration!$I$4="Spanish",VLOOKUP($M31,Languages!$A$1:$G$5057,3,FALSE),IF(Declaration!$I$4="German",VLOOKUP($M31,Languages!$A$1:$G$5057,4,FALSE),IF(Declaration!$I$4="Chinese",VLOOKUP($M31,Languages!$A$1:$G$5057,5,FALSE),IF(Declaration!$I$4="Japanese",VLOOKUP($M31,Languages!$A$1:$G$5057,6,FALSE),IF(Declaration!$I$4="Portugese",VLOOKUP($M31,Languages!$A$1:$G$5057,7,FALSE)))))))))</f>
        <v>Pakistan</v>
      </c>
      <c r="D31" s="199"/>
      <c r="E31" s="199"/>
      <c r="H31">
        <f t="shared" si="0"/>
        <v>0</v>
      </c>
      <c r="L31" t="s">
        <v>22</v>
      </c>
      <c r="M31" t="s">
        <v>1976</v>
      </c>
      <c r="N31" t="str">
        <f t="shared" si="3"/>
        <v>Bovines</v>
      </c>
      <c r="O31" t="str">
        <f t="shared" si="4"/>
        <v>Bovines</v>
      </c>
    </row>
    <row r="32" spans="2:15" ht="15.75" x14ac:dyDescent="0.25">
      <c r="B32" s="103" t="str">
        <f>IF(L32="","",IF(Declaration!$I$4="English",L32,IF(Declaration!$I$4="French",VLOOKUP($L32,Languages!$A$1:$G$5057,2,FALSE),IF(Declaration!$I$4="Spanish",VLOOKUP($L32,Languages!$A$1:$G$5057,3,FALSE),IF(Declaration!$I$4="German",VLOOKUP($L32,Languages!$A$1:$G$5057,4,FALSE),IF(Declaration!$I$4="Chinese",VLOOKUP($L32,Languages!$A$1:$G$5057,5,FALSE),IF(Declaration!$I$4="Japanese",VLOOKUP($L32,Languages!$A$1:$G$5057,6,FALSE),IF(Declaration!$I$4="Portugese",VLOOKUP($L32,Languages!$A$1:$G$5057,7,FALSE)))))))))</f>
        <v>Brassware</v>
      </c>
      <c r="C32" s="103" t="str">
        <f>IF(M32="","",IF(Declaration!$I$4="English",M32,IF(Declaration!$I$4="French",VLOOKUP($M32,Languages!$A$1:$G$5057,2,FALSE),IF(Declaration!$I$4="Spanish",VLOOKUP($M32,Languages!$A$1:$G$5057,3,FALSE),IF(Declaration!$I$4="German",VLOOKUP($M32,Languages!$A$1:$G$5057,4,FALSE),IF(Declaration!$I$4="Chinese",VLOOKUP($M32,Languages!$A$1:$G$5057,5,FALSE),IF(Declaration!$I$4="Japanese",VLOOKUP($M32,Languages!$A$1:$G$5057,6,FALSE),IF(Declaration!$I$4="Portugese",VLOOKUP($M32,Languages!$A$1:$G$5057,7,FALSE)))))))))</f>
        <v>India</v>
      </c>
      <c r="D32" s="199"/>
      <c r="E32" s="199"/>
      <c r="H32">
        <f t="shared" si="0"/>
        <v>0</v>
      </c>
      <c r="L32" t="s">
        <v>98</v>
      </c>
      <c r="M32" t="s">
        <v>1668</v>
      </c>
      <c r="N32" t="str">
        <f t="shared" si="3"/>
        <v>Brassware</v>
      </c>
      <c r="O32" t="str">
        <f t="shared" si="4"/>
        <v>Brassware</v>
      </c>
    </row>
    <row r="33" spans="2:15" ht="15.75" x14ac:dyDescent="0.25">
      <c r="B33" s="103" t="str">
        <f>IF(L33="","",IF(Declaration!$I$4="English",L33,IF(Declaration!$I$4="French",VLOOKUP($L33,Languages!$A$1:$G$5057,2,FALSE),IF(Declaration!$I$4="Spanish",VLOOKUP($L33,Languages!$A$1:$G$5057,3,FALSE),IF(Declaration!$I$4="German",VLOOKUP($L33,Languages!$A$1:$G$5057,4,FALSE),IF(Declaration!$I$4="Chinese",VLOOKUP($L33,Languages!$A$1:$G$5057,5,FALSE),IF(Declaration!$I$4="Japanese",VLOOKUP($L33,Languages!$A$1:$G$5057,6,FALSE),IF(Declaration!$I$4="Portugese",VLOOKUP($L33,Languages!$A$1:$G$5057,7,FALSE)))))))))</f>
        <v>Brazil Nuts/Chestnuts</v>
      </c>
      <c r="C33" s="103" t="str">
        <f>IF(M33="","",IF(Declaration!$I$4="English",M33,IF(Declaration!$I$4="French",VLOOKUP($M33,Languages!$A$1:$G$5057,2,FALSE),IF(Declaration!$I$4="Spanish",VLOOKUP($M33,Languages!$A$1:$G$5057,3,FALSE),IF(Declaration!$I$4="German",VLOOKUP($M33,Languages!$A$1:$G$5057,4,FALSE),IF(Declaration!$I$4="Chinese",VLOOKUP($M33,Languages!$A$1:$G$5057,5,FALSE),IF(Declaration!$I$4="Japanese",VLOOKUP($M33,Languages!$A$1:$G$5057,6,FALSE),IF(Declaration!$I$4="Portugese",VLOOKUP($M33,Languages!$A$1:$G$5057,7,FALSE)))))))))</f>
        <v>Bolivia</v>
      </c>
      <c r="D33" s="199"/>
      <c r="E33" s="199"/>
      <c r="H33">
        <f t="shared" si="0"/>
        <v>0</v>
      </c>
      <c r="L33" t="s">
        <v>23</v>
      </c>
      <c r="M33" t="s">
        <v>4988</v>
      </c>
      <c r="N33" t="str">
        <f t="shared" si="3"/>
        <v>Brazil Nuts/Chestnuts</v>
      </c>
      <c r="O33" t="str">
        <f t="shared" si="4"/>
        <v>Brazil Nuts/Chestnuts</v>
      </c>
    </row>
    <row r="34" spans="2:15" ht="15.75" x14ac:dyDescent="0.25">
      <c r="B34" s="103" t="str">
        <f>IF(L34="","",IF(Declaration!$I$4="English",L34,IF(Declaration!$I$4="French",VLOOKUP($L34,Languages!$A$1:$G$5057,2,FALSE),IF(Declaration!$I$4="Spanish",VLOOKUP($L34,Languages!$A$1:$G$5057,3,FALSE),IF(Declaration!$I$4="German",VLOOKUP($L34,Languages!$A$1:$G$5057,4,FALSE),IF(Declaration!$I$4="Chinese",VLOOKUP($L34,Languages!$A$1:$G$5057,5,FALSE),IF(Declaration!$I$4="Japanese",VLOOKUP($L34,Languages!$A$1:$G$5057,6,FALSE),IF(Declaration!$I$4="Portugese",VLOOKUP($L34,Languages!$A$1:$G$5057,7,FALSE)))))))))</f>
        <v>Brazil Nuts/Chestnuts</v>
      </c>
      <c r="C34" s="103" t="str">
        <f>IF(M34="","",IF(Declaration!$I$4="English",M34,IF(Declaration!$I$4="French",VLOOKUP($M34,Languages!$A$1:$G$5057,2,FALSE),IF(Declaration!$I$4="Spanish",VLOOKUP($M34,Languages!$A$1:$G$5057,3,FALSE),IF(Declaration!$I$4="German",VLOOKUP($M34,Languages!$A$1:$G$5057,4,FALSE),IF(Declaration!$I$4="Chinese",VLOOKUP($M34,Languages!$A$1:$G$5057,5,FALSE),IF(Declaration!$I$4="Japanese",VLOOKUP($M34,Languages!$A$1:$G$5057,6,FALSE),IF(Declaration!$I$4="Portugese",VLOOKUP($M34,Languages!$A$1:$G$5057,7,FALSE)))))))))</f>
        <v>Peru</v>
      </c>
      <c r="D34" s="199"/>
      <c r="E34" s="199"/>
      <c r="H34">
        <f t="shared" si="0"/>
        <v>0</v>
      </c>
      <c r="I34">
        <f>COUNTIF(B$6:B$478, Declaration!D33)</f>
        <v>0</v>
      </c>
      <c r="J34">
        <f>COUNTIFS(B$6:B$478, Declaration!D33, H$6:H$478, 1)</f>
        <v>0</v>
      </c>
      <c r="L34" t="s">
        <v>23</v>
      </c>
      <c r="M34" t="s">
        <v>2007</v>
      </c>
      <c r="N34" t="str">
        <f t="shared" si="3"/>
        <v>Brazil Nuts/Chestnuts</v>
      </c>
      <c r="O34" t="str">
        <f t="shared" si="4"/>
        <v>Brazil Nuts/Chestnuts</v>
      </c>
    </row>
    <row r="35" spans="2:15" ht="15.75" x14ac:dyDescent="0.25">
      <c r="B35" s="103" t="str">
        <f>IF(L35="","",IF(Declaration!$I$4="English",L35,IF(Declaration!$I$4="French",VLOOKUP($L35,Languages!$A$1:$G$5057,2,FALSE),IF(Declaration!$I$4="Spanish",VLOOKUP($L35,Languages!$A$1:$G$5057,3,FALSE),IF(Declaration!$I$4="German",VLOOKUP($L35,Languages!$A$1:$G$5057,4,FALSE),IF(Declaration!$I$4="Chinese",VLOOKUP($L35,Languages!$A$1:$G$5057,5,FALSE),IF(Declaration!$I$4="Japanese",VLOOKUP($L35,Languages!$A$1:$G$5057,6,FALSE),IF(Declaration!$I$4="Portugese",VLOOKUP($L35,Languages!$A$1:$G$5057,7,FALSE)))))))))</f>
        <v>Bricks</v>
      </c>
      <c r="C35" s="103" t="str">
        <f>IF(M35="","",IF(Declaration!$I$4="English",M35,IF(Declaration!$I$4="French",VLOOKUP($M35,Languages!$A$1:$G$5057,2,FALSE),IF(Declaration!$I$4="Spanish",VLOOKUP($M35,Languages!$A$1:$G$5057,3,FALSE),IF(Declaration!$I$4="German",VLOOKUP($M35,Languages!$A$1:$G$5057,4,FALSE),IF(Declaration!$I$4="Chinese",VLOOKUP($M35,Languages!$A$1:$G$5057,5,FALSE),IF(Declaration!$I$4="Japanese",VLOOKUP($M35,Languages!$A$1:$G$5057,6,FALSE),IF(Declaration!$I$4="Portugese",VLOOKUP($M35,Languages!$A$1:$G$5057,7,FALSE)))))))))</f>
        <v>Afghanistan</v>
      </c>
      <c r="D35" s="199"/>
      <c r="E35" s="199"/>
      <c r="H35">
        <f t="shared" si="0"/>
        <v>0</v>
      </c>
      <c r="L35" t="s">
        <v>99</v>
      </c>
      <c r="M35" t="s">
        <v>1220</v>
      </c>
      <c r="N35" t="str">
        <f t="shared" si="3"/>
        <v>Bricks</v>
      </c>
      <c r="O35" t="str">
        <f t="shared" si="4"/>
        <v>Bricks</v>
      </c>
    </row>
    <row r="36" spans="2:15" ht="15.75" x14ac:dyDescent="0.25">
      <c r="B36" s="103" t="str">
        <f>IF(L36="","",IF(Declaration!$I$4="English",L36,IF(Declaration!$I$4="French",VLOOKUP($L36,Languages!$A$1:$G$5057,2,FALSE),IF(Declaration!$I$4="Spanish",VLOOKUP($L36,Languages!$A$1:$G$5057,3,FALSE),IF(Declaration!$I$4="German",VLOOKUP($L36,Languages!$A$1:$G$5057,4,FALSE),IF(Declaration!$I$4="Chinese",VLOOKUP($L36,Languages!$A$1:$G$5057,5,FALSE),IF(Declaration!$I$4="Japanese",VLOOKUP($L36,Languages!$A$1:$G$5057,6,FALSE),IF(Declaration!$I$4="Portugese",VLOOKUP($L36,Languages!$A$1:$G$5057,7,FALSE)))))))))</f>
        <v>Bricks</v>
      </c>
      <c r="C36" s="103" t="str">
        <f>IF(M36="","",IF(Declaration!$I$4="English",M36,IF(Declaration!$I$4="French",VLOOKUP($M36,Languages!$A$1:$G$5057,2,FALSE),IF(Declaration!$I$4="Spanish",VLOOKUP($M36,Languages!$A$1:$G$5057,3,FALSE),IF(Declaration!$I$4="German",VLOOKUP($M36,Languages!$A$1:$G$5057,4,FALSE),IF(Declaration!$I$4="Chinese",VLOOKUP($M36,Languages!$A$1:$G$5057,5,FALSE),IF(Declaration!$I$4="Japanese",VLOOKUP($M36,Languages!$A$1:$G$5057,6,FALSE),IF(Declaration!$I$4="Portugese",VLOOKUP($M36,Languages!$A$1:$G$5057,7,FALSE)))))))))</f>
        <v>Argentina</v>
      </c>
      <c r="D36" s="199"/>
      <c r="E36" s="199"/>
      <c r="H36">
        <f t="shared" si="0"/>
        <v>0</v>
      </c>
      <c r="L36" t="s">
        <v>99</v>
      </c>
      <c r="M36" t="s">
        <v>1252</v>
      </c>
      <c r="N36" t="str">
        <f t="shared" si="3"/>
        <v>Bricks</v>
      </c>
      <c r="O36" t="str">
        <f t="shared" si="4"/>
        <v>Bricks</v>
      </c>
    </row>
    <row r="37" spans="2:15" ht="15.75" x14ac:dyDescent="0.25">
      <c r="B37" s="103" t="str">
        <f>IF(L37="","",IF(Declaration!$I$4="English",L37,IF(Declaration!$I$4="French",VLOOKUP($L37,Languages!$A$1:$G$5057,2,FALSE),IF(Declaration!$I$4="Spanish",VLOOKUP($L37,Languages!$A$1:$G$5057,3,FALSE),IF(Declaration!$I$4="German",VLOOKUP($L37,Languages!$A$1:$G$5057,4,FALSE),IF(Declaration!$I$4="Chinese",VLOOKUP($L37,Languages!$A$1:$G$5057,5,FALSE),IF(Declaration!$I$4="Japanese",VLOOKUP($L37,Languages!$A$1:$G$5057,6,FALSE),IF(Declaration!$I$4="Portugese",VLOOKUP($L37,Languages!$A$1:$G$5057,7,FALSE)))))))))</f>
        <v>Bricks</v>
      </c>
      <c r="C37" s="103" t="str">
        <f>IF(M37="","",IF(Declaration!$I$4="English",M37,IF(Declaration!$I$4="French",VLOOKUP($M37,Languages!$A$1:$G$5057,2,FALSE),IF(Declaration!$I$4="Spanish",VLOOKUP($M37,Languages!$A$1:$G$5057,3,FALSE),IF(Declaration!$I$4="German",VLOOKUP($M37,Languages!$A$1:$G$5057,4,FALSE),IF(Declaration!$I$4="Chinese",VLOOKUP($M37,Languages!$A$1:$G$5057,5,FALSE),IF(Declaration!$I$4="Japanese",VLOOKUP($M37,Languages!$A$1:$G$5057,6,FALSE),IF(Declaration!$I$4="Portugese",VLOOKUP($M37,Languages!$A$1:$G$5057,7,FALSE)))))))))</f>
        <v>Bangladesh</v>
      </c>
      <c r="D37" s="199"/>
      <c r="E37" s="199"/>
      <c r="H37">
        <f t="shared" si="0"/>
        <v>0</v>
      </c>
      <c r="L37" t="s">
        <v>99</v>
      </c>
      <c r="M37" t="s">
        <v>1294</v>
      </c>
      <c r="N37" t="str">
        <f t="shared" si="3"/>
        <v>Bricks</v>
      </c>
      <c r="O37" t="str">
        <f t="shared" si="4"/>
        <v>Bricks</v>
      </c>
    </row>
    <row r="38" spans="2:15" ht="15.75" x14ac:dyDescent="0.25">
      <c r="B38" s="103" t="str">
        <f>IF(L38="","",IF(Declaration!$I$4="English",L38,IF(Declaration!$I$4="French",VLOOKUP($L38,Languages!$A$1:$G$5057,2,FALSE),IF(Declaration!$I$4="Spanish",VLOOKUP($L38,Languages!$A$1:$G$5057,3,FALSE),IF(Declaration!$I$4="German",VLOOKUP($L38,Languages!$A$1:$G$5057,4,FALSE),IF(Declaration!$I$4="Chinese",VLOOKUP($L38,Languages!$A$1:$G$5057,5,FALSE),IF(Declaration!$I$4="Japanese",VLOOKUP($L38,Languages!$A$1:$G$5057,6,FALSE),IF(Declaration!$I$4="Portugese",VLOOKUP($L38,Languages!$A$1:$G$5057,7,FALSE)))))))))</f>
        <v>Bricks</v>
      </c>
      <c r="C38" s="103" t="str">
        <f>IF(M38="","",IF(Declaration!$I$4="English",M38,IF(Declaration!$I$4="French",VLOOKUP($M38,Languages!$A$1:$G$5057,2,FALSE),IF(Declaration!$I$4="Spanish",VLOOKUP($M38,Languages!$A$1:$G$5057,3,FALSE),IF(Declaration!$I$4="German",VLOOKUP($M38,Languages!$A$1:$G$5057,4,FALSE),IF(Declaration!$I$4="Chinese",VLOOKUP($M38,Languages!$A$1:$G$5057,5,FALSE),IF(Declaration!$I$4="Japanese",VLOOKUP($M38,Languages!$A$1:$G$5057,6,FALSE),IF(Declaration!$I$4="Portugese",VLOOKUP($M38,Languages!$A$1:$G$5057,7,FALSE)))))))))</f>
        <v>Bolivia</v>
      </c>
      <c r="D38" s="199"/>
      <c r="E38" s="199"/>
      <c r="H38">
        <f t="shared" si="0"/>
        <v>0</v>
      </c>
      <c r="L38" t="s">
        <v>99</v>
      </c>
      <c r="M38" t="s">
        <v>4988</v>
      </c>
      <c r="N38" t="str">
        <f t="shared" si="3"/>
        <v>Bricks</v>
      </c>
      <c r="O38" t="str">
        <f t="shared" si="4"/>
        <v>Bricks</v>
      </c>
    </row>
    <row r="39" spans="2:15" ht="15.75" x14ac:dyDescent="0.25">
      <c r="B39" s="103" t="str">
        <f>IF(L39="","",IF(Declaration!$I$4="English",L39,IF(Declaration!$I$4="French",VLOOKUP($L39,Languages!$A$1:$G$5057,2,FALSE),IF(Declaration!$I$4="Spanish",VLOOKUP($L39,Languages!$A$1:$G$5057,3,FALSE),IF(Declaration!$I$4="German",VLOOKUP($L39,Languages!$A$1:$G$5057,4,FALSE),IF(Declaration!$I$4="Chinese",VLOOKUP($L39,Languages!$A$1:$G$5057,5,FALSE),IF(Declaration!$I$4="Japanese",VLOOKUP($L39,Languages!$A$1:$G$5057,6,FALSE),IF(Declaration!$I$4="Portugese",VLOOKUP($L39,Languages!$A$1:$G$5057,7,FALSE)))))))))</f>
        <v>Bricks</v>
      </c>
      <c r="C39" s="103" t="str">
        <f>IF(M39="","",IF(Declaration!$I$4="English",M39,IF(Declaration!$I$4="French",VLOOKUP($M39,Languages!$A$1:$G$5057,2,FALSE),IF(Declaration!$I$4="Spanish",VLOOKUP($M39,Languages!$A$1:$G$5057,3,FALSE),IF(Declaration!$I$4="German",VLOOKUP($M39,Languages!$A$1:$G$5057,4,FALSE),IF(Declaration!$I$4="Chinese",VLOOKUP($M39,Languages!$A$1:$G$5057,5,FALSE),IF(Declaration!$I$4="Japanese",VLOOKUP($M39,Languages!$A$1:$G$5057,6,FALSE),IF(Declaration!$I$4="Portugese",VLOOKUP($M39,Languages!$A$1:$G$5057,7,FALSE)))))))))</f>
        <v>Brazil</v>
      </c>
      <c r="D39" s="199"/>
      <c r="E39" s="199"/>
      <c r="H39">
        <f t="shared" si="0"/>
        <v>0</v>
      </c>
      <c r="L39" t="s">
        <v>99</v>
      </c>
      <c r="M39" t="s">
        <v>1348</v>
      </c>
      <c r="N39" t="str">
        <f t="shared" si="3"/>
        <v>Bricks</v>
      </c>
      <c r="O39" t="str">
        <f t="shared" si="4"/>
        <v>Bricks</v>
      </c>
    </row>
    <row r="40" spans="2:15" ht="15.75" x14ac:dyDescent="0.25">
      <c r="B40" s="103" t="str">
        <f>IF(L40="","",IF(Declaration!$I$4="English",L40,IF(Declaration!$I$4="French",VLOOKUP($L40,Languages!$A$1:$G$5057,2,FALSE),IF(Declaration!$I$4="Spanish",VLOOKUP($L40,Languages!$A$1:$G$5057,3,FALSE),IF(Declaration!$I$4="German",VLOOKUP($L40,Languages!$A$1:$G$5057,4,FALSE),IF(Declaration!$I$4="Chinese",VLOOKUP($L40,Languages!$A$1:$G$5057,5,FALSE),IF(Declaration!$I$4="Japanese",VLOOKUP($L40,Languages!$A$1:$G$5057,6,FALSE),IF(Declaration!$I$4="Portugese",VLOOKUP($L40,Languages!$A$1:$G$5057,7,FALSE)))))))))</f>
        <v>Bricks</v>
      </c>
      <c r="C40" s="103" t="str">
        <f>IF(M40="","",IF(Declaration!$I$4="English",M40,IF(Declaration!$I$4="French",VLOOKUP($M40,Languages!$A$1:$G$5057,2,FALSE),IF(Declaration!$I$4="Spanish",VLOOKUP($M40,Languages!$A$1:$G$5057,3,FALSE),IF(Declaration!$I$4="German",VLOOKUP($M40,Languages!$A$1:$G$5057,4,FALSE),IF(Declaration!$I$4="Chinese",VLOOKUP($M40,Languages!$A$1:$G$5057,5,FALSE),IF(Declaration!$I$4="Japanese",VLOOKUP($M40,Languages!$A$1:$G$5057,6,FALSE),IF(Declaration!$I$4="Portugese",VLOOKUP($M40,Languages!$A$1:$G$5057,7,FALSE)))))))))</f>
        <v>Burma</v>
      </c>
      <c r="D40" s="199"/>
      <c r="E40" s="199"/>
      <c r="H40">
        <f t="shared" si="0"/>
        <v>0</v>
      </c>
      <c r="L40" t="s">
        <v>99</v>
      </c>
      <c r="M40" t="s">
        <v>4982</v>
      </c>
      <c r="N40" t="str">
        <f t="shared" si="3"/>
        <v>Bricks</v>
      </c>
      <c r="O40" t="str">
        <f t="shared" si="4"/>
        <v>Bricks</v>
      </c>
    </row>
    <row r="41" spans="2:15" ht="15.75" x14ac:dyDescent="0.25">
      <c r="B41" s="103" t="str">
        <f>IF(L41="","",IF(Declaration!$I$4="English",L41,IF(Declaration!$I$4="French",VLOOKUP($L41,Languages!$A$1:$G$5057,2,FALSE),IF(Declaration!$I$4="Spanish",VLOOKUP($L41,Languages!$A$1:$G$5057,3,FALSE),IF(Declaration!$I$4="German",VLOOKUP($L41,Languages!$A$1:$G$5057,4,FALSE),IF(Declaration!$I$4="Chinese",VLOOKUP($L41,Languages!$A$1:$G$5057,5,FALSE),IF(Declaration!$I$4="Japanese",VLOOKUP($L41,Languages!$A$1:$G$5057,6,FALSE),IF(Declaration!$I$4="Portugese",VLOOKUP($L41,Languages!$A$1:$G$5057,7,FALSE)))))))))</f>
        <v>Bricks</v>
      </c>
      <c r="C41" s="103" t="str">
        <f>IF(M41="","",IF(Declaration!$I$4="English",M41,IF(Declaration!$I$4="French",VLOOKUP($M41,Languages!$A$1:$G$5057,2,FALSE),IF(Declaration!$I$4="Spanish",VLOOKUP($M41,Languages!$A$1:$G$5057,3,FALSE),IF(Declaration!$I$4="German",VLOOKUP($M41,Languages!$A$1:$G$5057,4,FALSE),IF(Declaration!$I$4="Chinese",VLOOKUP($M41,Languages!$A$1:$G$5057,5,FALSE),IF(Declaration!$I$4="Japanese",VLOOKUP($M41,Languages!$A$1:$G$5057,6,FALSE),IF(Declaration!$I$4="Portugese",VLOOKUP($M41,Languages!$A$1:$G$5057,7,FALSE)))))))))</f>
        <v>Cambodia</v>
      </c>
      <c r="D41" s="199"/>
      <c r="E41" s="199"/>
      <c r="H41">
        <f t="shared" si="0"/>
        <v>0</v>
      </c>
      <c r="L41" t="s">
        <v>99</v>
      </c>
      <c r="M41" t="s">
        <v>1377</v>
      </c>
      <c r="N41" t="str">
        <f t="shared" ref="N41:N70" si="5">B41&amp;D41</f>
        <v>Bricks</v>
      </c>
      <c r="O41" t="str">
        <f t="shared" ref="O41:O70" si="6">B41&amp;E41</f>
        <v>Bricks</v>
      </c>
    </row>
    <row r="42" spans="2:15" ht="15.75" x14ac:dyDescent="0.25">
      <c r="B42" s="103" t="str">
        <f>IF(L42="","",IF(Declaration!$I$4="English",L42,IF(Declaration!$I$4="French",VLOOKUP($L42,Languages!$A$1:$G$5057,2,FALSE),IF(Declaration!$I$4="Spanish",VLOOKUP($L42,Languages!$A$1:$G$5057,3,FALSE),IF(Declaration!$I$4="German",VLOOKUP($L42,Languages!$A$1:$G$5057,4,FALSE),IF(Declaration!$I$4="Chinese",VLOOKUP($L42,Languages!$A$1:$G$5057,5,FALSE),IF(Declaration!$I$4="Japanese",VLOOKUP($L42,Languages!$A$1:$G$5057,6,FALSE),IF(Declaration!$I$4="Portugese",VLOOKUP($L42,Languages!$A$1:$G$5057,7,FALSE)))))))))</f>
        <v>Bricks</v>
      </c>
      <c r="C42" s="103" t="str">
        <f>IF(M42="","",IF(Declaration!$I$4="English",M42,IF(Declaration!$I$4="French",VLOOKUP($M42,Languages!$A$1:$G$5057,2,FALSE),IF(Declaration!$I$4="Spanish",VLOOKUP($M42,Languages!$A$1:$G$5057,3,FALSE),IF(Declaration!$I$4="German",VLOOKUP($M42,Languages!$A$1:$G$5057,4,FALSE),IF(Declaration!$I$4="Chinese",VLOOKUP($M42,Languages!$A$1:$G$5057,5,FALSE),IF(Declaration!$I$4="Japanese",VLOOKUP($M42,Languages!$A$1:$G$5057,6,FALSE),IF(Declaration!$I$4="Portugese",VLOOKUP($M42,Languages!$A$1:$G$5057,7,FALSE)))))))))</f>
        <v>China</v>
      </c>
      <c r="D42" s="199"/>
      <c r="E42" s="199"/>
      <c r="H42">
        <f t="shared" si="0"/>
        <v>0</v>
      </c>
      <c r="L42" t="s">
        <v>99</v>
      </c>
      <c r="M42" t="s">
        <v>1413</v>
      </c>
      <c r="N42" t="str">
        <f t="shared" si="5"/>
        <v>Bricks</v>
      </c>
      <c r="O42" t="str">
        <f t="shared" si="6"/>
        <v>Bricks</v>
      </c>
    </row>
    <row r="43" spans="2:15" ht="15.75" x14ac:dyDescent="0.25">
      <c r="B43" s="103" t="str">
        <f>IF(L43="","",IF(Declaration!$I$4="English",L43,IF(Declaration!$I$4="French",VLOOKUP($L43,Languages!$A$1:$G$5057,2,FALSE),IF(Declaration!$I$4="Spanish",VLOOKUP($L43,Languages!$A$1:$G$5057,3,FALSE),IF(Declaration!$I$4="German",VLOOKUP($L43,Languages!$A$1:$G$5057,4,FALSE),IF(Declaration!$I$4="Chinese",VLOOKUP($L43,Languages!$A$1:$G$5057,5,FALSE),IF(Declaration!$I$4="Japanese",VLOOKUP($L43,Languages!$A$1:$G$5057,6,FALSE),IF(Declaration!$I$4="Portugese",VLOOKUP($L43,Languages!$A$1:$G$5057,7,FALSE)))))))))</f>
        <v>Bricks</v>
      </c>
      <c r="C43" s="103" t="str">
        <f>IF(M43="","",IF(Declaration!$I$4="English",M43,IF(Declaration!$I$4="French",VLOOKUP($M43,Languages!$A$1:$G$5057,2,FALSE),IF(Declaration!$I$4="Spanish",VLOOKUP($M43,Languages!$A$1:$G$5057,3,FALSE),IF(Declaration!$I$4="German",VLOOKUP($M43,Languages!$A$1:$G$5057,4,FALSE),IF(Declaration!$I$4="Chinese",VLOOKUP($M43,Languages!$A$1:$G$5057,5,FALSE),IF(Declaration!$I$4="Japanese",VLOOKUP($M43,Languages!$A$1:$G$5057,6,FALSE),IF(Declaration!$I$4="Portugese",VLOOKUP($M43,Languages!$A$1:$G$5057,7,FALSE)))))))))</f>
        <v>Ecuador</v>
      </c>
      <c r="D43" s="199"/>
      <c r="E43" s="199"/>
      <c r="H43">
        <f t="shared" si="0"/>
        <v>0</v>
      </c>
      <c r="L43" t="s">
        <v>99</v>
      </c>
      <c r="M43" t="s">
        <v>1520</v>
      </c>
      <c r="N43" t="str">
        <f t="shared" si="5"/>
        <v>Bricks</v>
      </c>
      <c r="O43" t="str">
        <f t="shared" si="6"/>
        <v>Bricks</v>
      </c>
    </row>
    <row r="44" spans="2:15" ht="15.75" x14ac:dyDescent="0.25">
      <c r="B44" s="103" t="str">
        <f>IF(L44="","",IF(Declaration!$I$4="English",L44,IF(Declaration!$I$4="French",VLOOKUP($L44,Languages!$A$1:$G$5057,2,FALSE),IF(Declaration!$I$4="Spanish",VLOOKUP($L44,Languages!$A$1:$G$5057,3,FALSE),IF(Declaration!$I$4="German",VLOOKUP($L44,Languages!$A$1:$G$5057,4,FALSE),IF(Declaration!$I$4="Chinese",VLOOKUP($L44,Languages!$A$1:$G$5057,5,FALSE),IF(Declaration!$I$4="Japanese",VLOOKUP($L44,Languages!$A$1:$G$5057,6,FALSE),IF(Declaration!$I$4="Portugese",VLOOKUP($L44,Languages!$A$1:$G$5057,7,FALSE)))))))))</f>
        <v>Bricks</v>
      </c>
      <c r="C44" s="103" t="str">
        <f>IF(M44="","",IF(Declaration!$I$4="English",M44,IF(Declaration!$I$4="French",VLOOKUP($M44,Languages!$A$1:$G$5057,2,FALSE),IF(Declaration!$I$4="Spanish",VLOOKUP($M44,Languages!$A$1:$G$5057,3,FALSE),IF(Declaration!$I$4="German",VLOOKUP($M44,Languages!$A$1:$G$5057,4,FALSE),IF(Declaration!$I$4="Chinese",VLOOKUP($M44,Languages!$A$1:$G$5057,5,FALSE),IF(Declaration!$I$4="Japanese",VLOOKUP($M44,Languages!$A$1:$G$5057,6,FALSE),IF(Declaration!$I$4="Portugese",VLOOKUP($M44,Languages!$A$1:$G$5057,7,FALSE)))))))))</f>
        <v>Egypt</v>
      </c>
      <c r="D44" s="199"/>
      <c r="E44" s="199"/>
      <c r="H44">
        <f t="shared" si="0"/>
        <v>0</v>
      </c>
      <c r="L44" t="s">
        <v>99</v>
      </c>
      <c r="M44" t="s">
        <v>1525</v>
      </c>
      <c r="N44" t="str">
        <f t="shared" si="5"/>
        <v>Bricks</v>
      </c>
      <c r="O44" t="str">
        <f t="shared" si="6"/>
        <v>Bricks</v>
      </c>
    </row>
    <row r="45" spans="2:15" ht="15.75" x14ac:dyDescent="0.25">
      <c r="B45" s="103" t="str">
        <f>IF(L45="","",IF(Declaration!$I$4="English",L45,IF(Declaration!$I$4="French",VLOOKUP($L45,Languages!$A$1:$G$5057,2,FALSE),IF(Declaration!$I$4="Spanish",VLOOKUP($L45,Languages!$A$1:$G$5057,3,FALSE),IF(Declaration!$I$4="German",VLOOKUP($L45,Languages!$A$1:$G$5057,4,FALSE),IF(Declaration!$I$4="Chinese",VLOOKUP($L45,Languages!$A$1:$G$5057,5,FALSE),IF(Declaration!$I$4="Japanese",VLOOKUP($L45,Languages!$A$1:$G$5057,6,FALSE),IF(Declaration!$I$4="Portugese",VLOOKUP($L45,Languages!$A$1:$G$5057,7,FALSE)))))))))</f>
        <v>Bricks</v>
      </c>
      <c r="C45" s="103" t="str">
        <f>IF(M45="","",IF(Declaration!$I$4="English",M45,IF(Declaration!$I$4="French",VLOOKUP($M45,Languages!$A$1:$G$5057,2,FALSE),IF(Declaration!$I$4="Spanish",VLOOKUP($M45,Languages!$A$1:$G$5057,3,FALSE),IF(Declaration!$I$4="German",VLOOKUP($M45,Languages!$A$1:$G$5057,4,FALSE),IF(Declaration!$I$4="Chinese",VLOOKUP($M45,Languages!$A$1:$G$5057,5,FALSE),IF(Declaration!$I$4="Japanese",VLOOKUP($M45,Languages!$A$1:$G$5057,6,FALSE),IF(Declaration!$I$4="Portugese",VLOOKUP($M45,Languages!$A$1:$G$5057,7,FALSE)))))))))</f>
        <v>India</v>
      </c>
      <c r="D45" s="199"/>
      <c r="E45" s="199"/>
      <c r="H45">
        <f t="shared" si="0"/>
        <v>0</v>
      </c>
      <c r="L45" t="s">
        <v>99</v>
      </c>
      <c r="M45" t="s">
        <v>1668</v>
      </c>
      <c r="N45" t="str">
        <f t="shared" si="5"/>
        <v>Bricks</v>
      </c>
      <c r="O45" t="str">
        <f t="shared" si="6"/>
        <v>Bricks</v>
      </c>
    </row>
    <row r="46" spans="2:15" ht="15.75" x14ac:dyDescent="0.25">
      <c r="B46" s="103" t="str">
        <f>IF(L46="","",IF(Declaration!$I$4="English",L46,IF(Declaration!$I$4="French",VLOOKUP($L46,Languages!$A$1:$G$5057,2,FALSE),IF(Declaration!$I$4="Spanish",VLOOKUP($L46,Languages!$A$1:$G$5057,3,FALSE),IF(Declaration!$I$4="German",VLOOKUP($L46,Languages!$A$1:$G$5057,4,FALSE),IF(Declaration!$I$4="Chinese",VLOOKUP($L46,Languages!$A$1:$G$5057,5,FALSE),IF(Declaration!$I$4="Japanese",VLOOKUP($L46,Languages!$A$1:$G$5057,6,FALSE),IF(Declaration!$I$4="Portugese",VLOOKUP($L46,Languages!$A$1:$G$5057,7,FALSE)))))))))</f>
        <v>Bricks</v>
      </c>
      <c r="C46" s="103" t="str">
        <f>IF(M46="","",IF(Declaration!$I$4="English",M46,IF(Declaration!$I$4="French",VLOOKUP($M46,Languages!$A$1:$G$5057,2,FALSE),IF(Declaration!$I$4="Spanish",VLOOKUP($M46,Languages!$A$1:$G$5057,3,FALSE),IF(Declaration!$I$4="German",VLOOKUP($M46,Languages!$A$1:$G$5057,4,FALSE),IF(Declaration!$I$4="Chinese",VLOOKUP($M46,Languages!$A$1:$G$5057,5,FALSE),IF(Declaration!$I$4="Japanese",VLOOKUP($M46,Languages!$A$1:$G$5057,6,FALSE),IF(Declaration!$I$4="Portugese",VLOOKUP($M46,Languages!$A$1:$G$5057,7,FALSE)))))))))</f>
        <v>Iran</v>
      </c>
      <c r="D46" s="199"/>
      <c r="E46" s="199"/>
      <c r="H46">
        <f t="shared" si="0"/>
        <v>0</v>
      </c>
      <c r="L46" t="s">
        <v>99</v>
      </c>
      <c r="M46" t="s">
        <v>4994</v>
      </c>
      <c r="N46" t="str">
        <f t="shared" si="5"/>
        <v>Bricks</v>
      </c>
      <c r="O46" t="str">
        <f t="shared" si="6"/>
        <v>Bricks</v>
      </c>
    </row>
    <row r="47" spans="2:15" ht="15.75" x14ac:dyDescent="0.25">
      <c r="B47" s="103" t="str">
        <f>IF(L47="","",IF(Declaration!$I$4="English",L47,IF(Declaration!$I$4="French",VLOOKUP($L47,Languages!$A$1:$G$5057,2,FALSE),IF(Declaration!$I$4="Spanish",VLOOKUP($L47,Languages!$A$1:$G$5057,3,FALSE),IF(Declaration!$I$4="German",VLOOKUP($L47,Languages!$A$1:$G$5057,4,FALSE),IF(Declaration!$I$4="Chinese",VLOOKUP($L47,Languages!$A$1:$G$5057,5,FALSE),IF(Declaration!$I$4="Japanese",VLOOKUP($L47,Languages!$A$1:$G$5057,6,FALSE),IF(Declaration!$I$4="Portugese",VLOOKUP($L47,Languages!$A$1:$G$5057,7,FALSE)))))))))</f>
        <v>Bricks</v>
      </c>
      <c r="C47" s="103" t="str">
        <f>IF(M47="","",IF(Declaration!$I$4="English",M47,IF(Declaration!$I$4="French",VLOOKUP($M47,Languages!$A$1:$G$5057,2,FALSE),IF(Declaration!$I$4="Spanish",VLOOKUP($M47,Languages!$A$1:$G$5057,3,FALSE),IF(Declaration!$I$4="German",VLOOKUP($M47,Languages!$A$1:$G$5057,4,FALSE),IF(Declaration!$I$4="Chinese",VLOOKUP($M47,Languages!$A$1:$G$5057,5,FALSE),IF(Declaration!$I$4="Japanese",VLOOKUP($M47,Languages!$A$1:$G$5057,6,FALSE),IF(Declaration!$I$4="Portugese",VLOOKUP($M47,Languages!$A$1:$G$5057,7,FALSE)))))))))</f>
        <v>Nepal</v>
      </c>
      <c r="D47" s="199"/>
      <c r="E47" s="199"/>
      <c r="H47">
        <f t="shared" si="0"/>
        <v>0</v>
      </c>
      <c r="L47" t="s">
        <v>99</v>
      </c>
      <c r="M47" t="s">
        <v>1928</v>
      </c>
      <c r="N47" t="str">
        <f t="shared" si="5"/>
        <v>Bricks</v>
      </c>
      <c r="O47" t="str">
        <f t="shared" si="6"/>
        <v>Bricks</v>
      </c>
    </row>
    <row r="48" spans="2:15" ht="15.75" x14ac:dyDescent="0.25">
      <c r="B48" s="103" t="str">
        <f>IF(L48="","",IF(Declaration!$I$4="English",L48,IF(Declaration!$I$4="French",VLOOKUP($L48,Languages!$A$1:$G$5057,2,FALSE),IF(Declaration!$I$4="Spanish",VLOOKUP($L48,Languages!$A$1:$G$5057,3,FALSE),IF(Declaration!$I$4="German",VLOOKUP($L48,Languages!$A$1:$G$5057,4,FALSE),IF(Declaration!$I$4="Chinese",VLOOKUP($L48,Languages!$A$1:$G$5057,5,FALSE),IF(Declaration!$I$4="Japanese",VLOOKUP($L48,Languages!$A$1:$G$5057,6,FALSE),IF(Declaration!$I$4="Portugese",VLOOKUP($L48,Languages!$A$1:$G$5057,7,FALSE)))))))))</f>
        <v>Bricks</v>
      </c>
      <c r="C48" s="103" t="str">
        <f>IF(M48="","",IF(Declaration!$I$4="English",M48,IF(Declaration!$I$4="French",VLOOKUP($M48,Languages!$A$1:$G$5057,2,FALSE),IF(Declaration!$I$4="Spanish",VLOOKUP($M48,Languages!$A$1:$G$5057,3,FALSE),IF(Declaration!$I$4="German",VLOOKUP($M48,Languages!$A$1:$G$5057,4,FALSE),IF(Declaration!$I$4="Chinese",VLOOKUP($M48,Languages!$A$1:$G$5057,5,FALSE),IF(Declaration!$I$4="Japanese",VLOOKUP($M48,Languages!$A$1:$G$5057,6,FALSE),IF(Declaration!$I$4="Portugese",VLOOKUP($M48,Languages!$A$1:$G$5057,7,FALSE)))))))))</f>
        <v>North Korea</v>
      </c>
      <c r="D48" s="199"/>
      <c r="E48" s="199"/>
      <c r="H48">
        <f t="shared" si="0"/>
        <v>0</v>
      </c>
      <c r="L48" t="s">
        <v>99</v>
      </c>
      <c r="M48" t="s">
        <v>4999</v>
      </c>
      <c r="N48" t="str">
        <f t="shared" si="5"/>
        <v>Bricks</v>
      </c>
      <c r="O48" t="str">
        <f t="shared" si="6"/>
        <v>Bricks</v>
      </c>
    </row>
    <row r="49" spans="2:15" ht="15.75" x14ac:dyDescent="0.25">
      <c r="B49" s="103" t="str">
        <f>IF(L49="","",IF(Declaration!$I$4="English",L49,IF(Declaration!$I$4="French",VLOOKUP($L49,Languages!$A$1:$G$5057,2,FALSE),IF(Declaration!$I$4="Spanish",VLOOKUP($L49,Languages!$A$1:$G$5057,3,FALSE),IF(Declaration!$I$4="German",VLOOKUP($L49,Languages!$A$1:$G$5057,4,FALSE),IF(Declaration!$I$4="Chinese",VLOOKUP($L49,Languages!$A$1:$G$5057,5,FALSE),IF(Declaration!$I$4="Japanese",VLOOKUP($L49,Languages!$A$1:$G$5057,6,FALSE),IF(Declaration!$I$4="Portugese",VLOOKUP($L49,Languages!$A$1:$G$5057,7,FALSE)))))))))</f>
        <v>Bricks</v>
      </c>
      <c r="C49" s="103" t="str">
        <f>IF(M49="","",IF(Declaration!$I$4="English",M49,IF(Declaration!$I$4="French",VLOOKUP($M49,Languages!$A$1:$G$5057,2,FALSE),IF(Declaration!$I$4="Spanish",VLOOKUP($M49,Languages!$A$1:$G$5057,3,FALSE),IF(Declaration!$I$4="German",VLOOKUP($M49,Languages!$A$1:$G$5057,4,FALSE),IF(Declaration!$I$4="Chinese",VLOOKUP($M49,Languages!$A$1:$G$5057,5,FALSE),IF(Declaration!$I$4="Japanese",VLOOKUP($M49,Languages!$A$1:$G$5057,6,FALSE),IF(Declaration!$I$4="Portugese",VLOOKUP($M49,Languages!$A$1:$G$5057,7,FALSE)))))))))</f>
        <v>Pakistan</v>
      </c>
      <c r="D49" s="199"/>
      <c r="E49" s="199"/>
      <c r="H49">
        <f t="shared" si="0"/>
        <v>0</v>
      </c>
      <c r="L49" t="s">
        <v>99</v>
      </c>
      <c r="M49" t="s">
        <v>1976</v>
      </c>
      <c r="N49" t="str">
        <f t="shared" si="5"/>
        <v>Bricks</v>
      </c>
      <c r="O49" t="str">
        <f t="shared" si="6"/>
        <v>Bricks</v>
      </c>
    </row>
    <row r="50" spans="2:15" ht="15.75" x14ac:dyDescent="0.25">
      <c r="B50" s="103" t="str">
        <f>IF(L50="","",IF(Declaration!$I$4="English",L50,IF(Declaration!$I$4="French",VLOOKUP($L50,Languages!$A$1:$G$5057,2,FALSE),IF(Declaration!$I$4="Spanish",VLOOKUP($L50,Languages!$A$1:$G$5057,3,FALSE),IF(Declaration!$I$4="German",VLOOKUP($L50,Languages!$A$1:$G$5057,4,FALSE),IF(Declaration!$I$4="Chinese",VLOOKUP($L50,Languages!$A$1:$G$5057,5,FALSE),IF(Declaration!$I$4="Japanese",VLOOKUP($L50,Languages!$A$1:$G$5057,6,FALSE),IF(Declaration!$I$4="Portugese",VLOOKUP($L50,Languages!$A$1:$G$5057,7,FALSE)))))))))</f>
        <v>Bricks</v>
      </c>
      <c r="C50" s="103" t="str">
        <f>IF(M50="","",IF(Declaration!$I$4="English",M50,IF(Declaration!$I$4="French",VLOOKUP($M50,Languages!$A$1:$G$5057,2,FALSE),IF(Declaration!$I$4="Spanish",VLOOKUP($M50,Languages!$A$1:$G$5057,3,FALSE),IF(Declaration!$I$4="German",VLOOKUP($M50,Languages!$A$1:$G$5057,4,FALSE),IF(Declaration!$I$4="Chinese",VLOOKUP($M50,Languages!$A$1:$G$5057,5,FALSE),IF(Declaration!$I$4="Japanese",VLOOKUP($M50,Languages!$A$1:$G$5057,6,FALSE),IF(Declaration!$I$4="Portugese",VLOOKUP($M50,Languages!$A$1:$G$5057,7,FALSE)))))))))</f>
        <v>Paraguay</v>
      </c>
      <c r="D50" s="199"/>
      <c r="E50" s="199"/>
      <c r="H50">
        <f t="shared" si="0"/>
        <v>0</v>
      </c>
      <c r="L50" t="s">
        <v>99</v>
      </c>
      <c r="M50" t="s">
        <v>2003</v>
      </c>
      <c r="N50" t="str">
        <f t="shared" si="5"/>
        <v>Bricks</v>
      </c>
      <c r="O50" t="str">
        <f t="shared" si="6"/>
        <v>Bricks</v>
      </c>
    </row>
    <row r="51" spans="2:15" ht="15.75" x14ac:dyDescent="0.25">
      <c r="B51" s="103" t="str">
        <f>IF(L51="","",IF(Declaration!$I$4="English",L51,IF(Declaration!$I$4="French",VLOOKUP($L51,Languages!$A$1:$G$5057,2,FALSE),IF(Declaration!$I$4="Spanish",VLOOKUP($L51,Languages!$A$1:$G$5057,3,FALSE),IF(Declaration!$I$4="German",VLOOKUP($L51,Languages!$A$1:$G$5057,4,FALSE),IF(Declaration!$I$4="Chinese",VLOOKUP($L51,Languages!$A$1:$G$5057,5,FALSE),IF(Declaration!$I$4="Japanese",VLOOKUP($L51,Languages!$A$1:$G$5057,6,FALSE),IF(Declaration!$I$4="Portugese",VLOOKUP($L51,Languages!$A$1:$G$5057,7,FALSE)))))))))</f>
        <v>Bricks</v>
      </c>
      <c r="C51" s="103" t="str">
        <f>IF(M51="","",IF(Declaration!$I$4="English",M51,IF(Declaration!$I$4="French",VLOOKUP($M51,Languages!$A$1:$G$5057,2,FALSE),IF(Declaration!$I$4="Spanish",VLOOKUP($M51,Languages!$A$1:$G$5057,3,FALSE),IF(Declaration!$I$4="German",VLOOKUP($M51,Languages!$A$1:$G$5057,4,FALSE),IF(Declaration!$I$4="Chinese",VLOOKUP($M51,Languages!$A$1:$G$5057,5,FALSE),IF(Declaration!$I$4="Japanese",VLOOKUP($M51,Languages!$A$1:$G$5057,6,FALSE),IF(Declaration!$I$4="Portugese",VLOOKUP($M51,Languages!$A$1:$G$5057,7,FALSE)))))))))</f>
        <v>Peru</v>
      </c>
      <c r="D51" s="199"/>
      <c r="E51" s="199"/>
      <c r="H51">
        <f t="shared" si="0"/>
        <v>0</v>
      </c>
      <c r="L51" t="s">
        <v>99</v>
      </c>
      <c r="M51" t="s">
        <v>2007</v>
      </c>
      <c r="N51" t="str">
        <f t="shared" si="5"/>
        <v>Bricks</v>
      </c>
      <c r="O51" t="str">
        <f t="shared" si="6"/>
        <v>Bricks</v>
      </c>
    </row>
    <row r="52" spans="2:15" ht="15.75" x14ac:dyDescent="0.25">
      <c r="B52" s="103" t="str">
        <f>IF(L52="","",IF(Declaration!$I$4="English",L52,IF(Declaration!$I$4="French",VLOOKUP($L52,Languages!$A$1:$G$5057,2,FALSE),IF(Declaration!$I$4="Spanish",VLOOKUP($L52,Languages!$A$1:$G$5057,3,FALSE),IF(Declaration!$I$4="German",VLOOKUP($L52,Languages!$A$1:$G$5057,4,FALSE),IF(Declaration!$I$4="Chinese",VLOOKUP($L52,Languages!$A$1:$G$5057,5,FALSE),IF(Declaration!$I$4="Japanese",VLOOKUP($L52,Languages!$A$1:$G$5057,6,FALSE),IF(Declaration!$I$4="Portugese",VLOOKUP($L52,Languages!$A$1:$G$5057,7,FALSE)))))))))</f>
        <v>Bricks</v>
      </c>
      <c r="C52" s="103" t="str">
        <f>IF(M52="","",IF(Declaration!$I$4="English",M52,IF(Declaration!$I$4="French",VLOOKUP($M52,Languages!$A$1:$G$5057,2,FALSE),IF(Declaration!$I$4="Spanish",VLOOKUP($M52,Languages!$A$1:$G$5057,3,FALSE),IF(Declaration!$I$4="German",VLOOKUP($M52,Languages!$A$1:$G$5057,4,FALSE),IF(Declaration!$I$4="Chinese",VLOOKUP($M52,Languages!$A$1:$G$5057,5,FALSE),IF(Declaration!$I$4="Japanese",VLOOKUP($M52,Languages!$A$1:$G$5057,6,FALSE),IF(Declaration!$I$4="Portugese",VLOOKUP($M52,Languages!$A$1:$G$5057,7,FALSE)))))))))</f>
        <v>Russia</v>
      </c>
      <c r="D52" s="199"/>
      <c r="E52" s="199"/>
      <c r="H52">
        <f t="shared" si="0"/>
        <v>0</v>
      </c>
      <c r="L52" t="s">
        <v>99</v>
      </c>
      <c r="M52" t="s">
        <v>5006</v>
      </c>
      <c r="N52" t="str">
        <f t="shared" si="5"/>
        <v>Bricks</v>
      </c>
      <c r="O52" t="str">
        <f t="shared" si="6"/>
        <v>Bricks</v>
      </c>
    </row>
    <row r="53" spans="2:15" ht="15.75" x14ac:dyDescent="0.25">
      <c r="B53" s="103" t="str">
        <f>IF(L53="","",IF(Declaration!$I$4="English",L53,IF(Declaration!$I$4="French",VLOOKUP($L53,Languages!$A$1:$G$5057,2,FALSE),IF(Declaration!$I$4="Spanish",VLOOKUP($L53,Languages!$A$1:$G$5057,3,FALSE),IF(Declaration!$I$4="German",VLOOKUP($L53,Languages!$A$1:$G$5057,4,FALSE),IF(Declaration!$I$4="Chinese",VLOOKUP($L53,Languages!$A$1:$G$5057,5,FALSE),IF(Declaration!$I$4="Japanese",VLOOKUP($L53,Languages!$A$1:$G$5057,6,FALSE),IF(Declaration!$I$4="Portugese",VLOOKUP($L53,Languages!$A$1:$G$5057,7,FALSE)))))))))</f>
        <v>Bricks</v>
      </c>
      <c r="C53" s="103" t="str">
        <f>IF(M53="","",IF(Declaration!$I$4="English",M53,IF(Declaration!$I$4="French",VLOOKUP($M53,Languages!$A$1:$G$5057,2,FALSE),IF(Declaration!$I$4="Spanish",VLOOKUP($M53,Languages!$A$1:$G$5057,3,FALSE),IF(Declaration!$I$4="German",VLOOKUP($M53,Languages!$A$1:$G$5057,4,FALSE),IF(Declaration!$I$4="Chinese",VLOOKUP($M53,Languages!$A$1:$G$5057,5,FALSE),IF(Declaration!$I$4="Japanese",VLOOKUP($M53,Languages!$A$1:$G$5057,6,FALSE),IF(Declaration!$I$4="Portugese",VLOOKUP($M53,Languages!$A$1:$G$5057,7,FALSE)))))))))</f>
        <v>Uganda</v>
      </c>
      <c r="D53" s="199"/>
      <c r="E53" s="199"/>
      <c r="H53">
        <f t="shared" si="0"/>
        <v>0</v>
      </c>
      <c r="L53" t="s">
        <v>99</v>
      </c>
      <c r="M53" t="s">
        <v>2272</v>
      </c>
      <c r="N53" t="str">
        <f t="shared" si="5"/>
        <v>Bricks</v>
      </c>
      <c r="O53" t="str">
        <f t="shared" si="6"/>
        <v>Bricks</v>
      </c>
    </row>
    <row r="54" spans="2:15" ht="15.75" x14ac:dyDescent="0.25">
      <c r="B54" s="103" t="str">
        <f>IF(L54="","",IF(Declaration!$I$4="English",L54,IF(Declaration!$I$4="French",VLOOKUP($L54,Languages!$A$1:$G$5057,2,FALSE),IF(Declaration!$I$4="Spanish",VLOOKUP($L54,Languages!$A$1:$G$5057,3,FALSE),IF(Declaration!$I$4="German",VLOOKUP($L54,Languages!$A$1:$G$5057,4,FALSE),IF(Declaration!$I$4="Chinese",VLOOKUP($L54,Languages!$A$1:$G$5057,5,FALSE),IF(Declaration!$I$4="Japanese",VLOOKUP($L54,Languages!$A$1:$G$5057,6,FALSE),IF(Declaration!$I$4="Portugese",VLOOKUP($L54,Languages!$A$1:$G$5057,7,FALSE)))))))))</f>
        <v>Bricks</v>
      </c>
      <c r="C54" s="103" t="str">
        <f>IF(M54="","",IF(Declaration!$I$4="English",M54,IF(Declaration!$I$4="French",VLOOKUP($M54,Languages!$A$1:$G$5057,2,FALSE),IF(Declaration!$I$4="Spanish",VLOOKUP($M54,Languages!$A$1:$G$5057,3,FALSE),IF(Declaration!$I$4="German",VLOOKUP($M54,Languages!$A$1:$G$5057,4,FALSE),IF(Declaration!$I$4="Chinese",VLOOKUP($M54,Languages!$A$1:$G$5057,5,FALSE),IF(Declaration!$I$4="Japanese",VLOOKUP($M54,Languages!$A$1:$G$5057,6,FALSE),IF(Declaration!$I$4="Portugese",VLOOKUP($M54,Languages!$A$1:$G$5057,7,FALSE)))))))))</f>
        <v>Vietnam</v>
      </c>
      <c r="D54" s="199"/>
      <c r="E54" s="199"/>
      <c r="H54">
        <f t="shared" si="0"/>
        <v>0</v>
      </c>
      <c r="L54" t="s">
        <v>99</v>
      </c>
      <c r="M54" t="s">
        <v>2323</v>
      </c>
      <c r="N54" t="str">
        <f t="shared" si="5"/>
        <v>Bricks</v>
      </c>
      <c r="O54" t="str">
        <f t="shared" si="6"/>
        <v>Bricks</v>
      </c>
    </row>
    <row r="55" spans="2:15" ht="15.75" x14ac:dyDescent="0.25">
      <c r="B55" s="103" t="str">
        <f>IF(L55="","",IF(Declaration!$I$4="English",L55,IF(Declaration!$I$4="French",VLOOKUP($L55,Languages!$A$1:$G$5057,2,FALSE),IF(Declaration!$I$4="Spanish",VLOOKUP($L55,Languages!$A$1:$G$5057,3,FALSE),IF(Declaration!$I$4="German",VLOOKUP($L55,Languages!$A$1:$G$5057,4,FALSE),IF(Declaration!$I$4="Chinese",VLOOKUP($L55,Languages!$A$1:$G$5057,5,FALSE),IF(Declaration!$I$4="Japanese",VLOOKUP($L55,Languages!$A$1:$G$5057,6,FALSE),IF(Declaration!$I$4="Portugese",VLOOKUP($L55,Languages!$A$1:$G$5057,7,FALSE)))))))))</f>
        <v>Bricks (clay)</v>
      </c>
      <c r="C55" s="103" t="str">
        <f>IF(M55="","",IF(Declaration!$I$4="English",M55,IF(Declaration!$I$4="French",VLOOKUP($M55,Languages!$A$1:$G$5057,2,FALSE),IF(Declaration!$I$4="Spanish",VLOOKUP($M55,Languages!$A$1:$G$5057,3,FALSE),IF(Declaration!$I$4="German",VLOOKUP($M55,Languages!$A$1:$G$5057,4,FALSE),IF(Declaration!$I$4="Chinese",VLOOKUP($M55,Languages!$A$1:$G$5057,5,FALSE),IF(Declaration!$I$4="Japanese",VLOOKUP($M55,Languages!$A$1:$G$5057,6,FALSE),IF(Declaration!$I$4="Portugese",VLOOKUP($M55,Languages!$A$1:$G$5057,7,FALSE)))))))))</f>
        <v>Colombia</v>
      </c>
      <c r="D55" s="199"/>
      <c r="E55" s="199"/>
      <c r="H55">
        <f t="shared" si="0"/>
        <v>0</v>
      </c>
      <c r="L55" t="s">
        <v>100</v>
      </c>
      <c r="M55" t="s">
        <v>1435</v>
      </c>
      <c r="N55" t="str">
        <f t="shared" si="5"/>
        <v>Bricks (clay)</v>
      </c>
      <c r="O55" t="str">
        <f t="shared" si="6"/>
        <v>Bricks (clay)</v>
      </c>
    </row>
    <row r="56" spans="2:15" ht="15.75" x14ac:dyDescent="0.25">
      <c r="B56" s="103" t="str">
        <f>IF(L56="","",IF(Declaration!$I$4="English",L56,IF(Declaration!$I$4="French",VLOOKUP($L56,Languages!$A$1:$G$5057,2,FALSE),IF(Declaration!$I$4="Spanish",VLOOKUP($L56,Languages!$A$1:$G$5057,3,FALSE),IF(Declaration!$I$4="German",VLOOKUP($L56,Languages!$A$1:$G$5057,4,FALSE),IF(Declaration!$I$4="Chinese",VLOOKUP($L56,Languages!$A$1:$G$5057,5,FALSE),IF(Declaration!$I$4="Japanese",VLOOKUP($L56,Languages!$A$1:$G$5057,6,FALSE),IF(Declaration!$I$4="Portugese",VLOOKUP($L56,Languages!$A$1:$G$5057,7,FALSE)))))))))</f>
        <v>Broccoli</v>
      </c>
      <c r="C56" s="103" t="str">
        <f>IF(M56="","",IF(Declaration!$I$4="English",M56,IF(Declaration!$I$4="French",VLOOKUP($M56,Languages!$A$1:$G$5057,2,FALSE),IF(Declaration!$I$4="Spanish",VLOOKUP($M56,Languages!$A$1:$G$5057,3,FALSE),IF(Declaration!$I$4="German",VLOOKUP($M56,Languages!$A$1:$G$5057,4,FALSE),IF(Declaration!$I$4="Chinese",VLOOKUP($M56,Languages!$A$1:$G$5057,5,FALSE),IF(Declaration!$I$4="Japanese",VLOOKUP($M56,Languages!$A$1:$G$5057,6,FALSE),IF(Declaration!$I$4="Portugese",VLOOKUP($M56,Languages!$A$1:$G$5057,7,FALSE)))))))))</f>
        <v>Guatemala</v>
      </c>
      <c r="D56" s="199"/>
      <c r="E56" s="199"/>
      <c r="H56">
        <f t="shared" si="0"/>
        <v>0</v>
      </c>
      <c r="L56" t="s">
        <v>24</v>
      </c>
      <c r="M56" t="s">
        <v>1624</v>
      </c>
      <c r="N56" t="str">
        <f t="shared" si="5"/>
        <v>Broccoli</v>
      </c>
      <c r="O56" t="str">
        <f t="shared" si="6"/>
        <v>Broccoli</v>
      </c>
    </row>
    <row r="57" spans="2:15" ht="15.75" x14ac:dyDescent="0.25">
      <c r="B57" s="103" t="str">
        <f>IF(L57="","",IF(Declaration!$I$4="English",L57,IF(Declaration!$I$4="French",VLOOKUP($L57,Languages!$A$1:$G$5057,2,FALSE),IF(Declaration!$I$4="Spanish",VLOOKUP($L57,Languages!$A$1:$G$5057,3,FALSE),IF(Declaration!$I$4="German",VLOOKUP($L57,Languages!$A$1:$G$5057,4,FALSE),IF(Declaration!$I$4="Chinese",VLOOKUP($L57,Languages!$A$1:$G$5057,5,FALSE),IF(Declaration!$I$4="Japanese",VLOOKUP($L57,Languages!$A$1:$G$5057,6,FALSE),IF(Declaration!$I$4="Portugese",VLOOKUP($L57,Languages!$A$1:$G$5057,7,FALSE)))))))))</f>
        <v>Cabbages</v>
      </c>
      <c r="C57" s="103" t="str">
        <f>IF(M57="","",IF(Declaration!$I$4="English",M57,IF(Declaration!$I$4="French",VLOOKUP($M57,Languages!$A$1:$G$5057,2,FALSE),IF(Declaration!$I$4="Spanish",VLOOKUP($M57,Languages!$A$1:$G$5057,3,FALSE),IF(Declaration!$I$4="German",VLOOKUP($M57,Languages!$A$1:$G$5057,4,FALSE),IF(Declaration!$I$4="Chinese",VLOOKUP($M57,Languages!$A$1:$G$5057,5,FALSE),IF(Declaration!$I$4="Japanese",VLOOKUP($M57,Languages!$A$1:$G$5057,6,FALSE),IF(Declaration!$I$4="Portugese",VLOOKUP($M57,Languages!$A$1:$G$5057,7,FALSE)))))))))</f>
        <v>Paraguay</v>
      </c>
      <c r="D57" s="199"/>
      <c r="E57" s="199"/>
      <c r="H57">
        <f t="shared" si="0"/>
        <v>0</v>
      </c>
      <c r="L57" t="s">
        <v>25</v>
      </c>
      <c r="M57" t="s">
        <v>2003</v>
      </c>
      <c r="N57" t="str">
        <f t="shared" si="5"/>
        <v>Cabbages</v>
      </c>
      <c r="O57" t="str">
        <f t="shared" si="6"/>
        <v>Cabbages</v>
      </c>
    </row>
    <row r="58" spans="2:15" ht="15.75" x14ac:dyDescent="0.25">
      <c r="B58" s="103" t="str">
        <f>IF(L58="","",IF(Declaration!$I$4="English",L58,IF(Declaration!$I$4="French",VLOOKUP($L58,Languages!$A$1:$G$5057,2,FALSE),IF(Declaration!$I$4="Spanish",VLOOKUP($L58,Languages!$A$1:$G$5057,3,FALSE),IF(Declaration!$I$4="German",VLOOKUP($L58,Languages!$A$1:$G$5057,4,FALSE),IF(Declaration!$I$4="Chinese",VLOOKUP($L58,Languages!$A$1:$G$5057,5,FALSE),IF(Declaration!$I$4="Japanese",VLOOKUP($L58,Languages!$A$1:$G$5057,6,FALSE),IF(Declaration!$I$4="Portugese",VLOOKUP($L58,Languages!$A$1:$G$5057,7,FALSE)))))))))</f>
        <v>Carpets</v>
      </c>
      <c r="C58" s="103" t="str">
        <f>IF(M58="","",IF(Declaration!$I$4="English",M58,IF(Declaration!$I$4="French",VLOOKUP($M58,Languages!$A$1:$G$5057,2,FALSE),IF(Declaration!$I$4="Spanish",VLOOKUP($M58,Languages!$A$1:$G$5057,3,FALSE),IF(Declaration!$I$4="German",VLOOKUP($M58,Languages!$A$1:$G$5057,4,FALSE),IF(Declaration!$I$4="Chinese",VLOOKUP($M58,Languages!$A$1:$G$5057,5,FALSE),IF(Declaration!$I$4="Japanese",VLOOKUP($M58,Languages!$A$1:$G$5057,6,FALSE),IF(Declaration!$I$4="Portugese",VLOOKUP($M58,Languages!$A$1:$G$5057,7,FALSE)))))))))</f>
        <v>Afghanistan</v>
      </c>
      <c r="D58" s="199"/>
      <c r="E58" s="199"/>
      <c r="H58">
        <f t="shared" si="0"/>
        <v>0</v>
      </c>
      <c r="L58" t="s">
        <v>101</v>
      </c>
      <c r="M58" t="s">
        <v>1220</v>
      </c>
      <c r="N58" t="str">
        <f t="shared" si="5"/>
        <v>Carpets</v>
      </c>
      <c r="O58" t="str">
        <f t="shared" si="6"/>
        <v>Carpets</v>
      </c>
    </row>
    <row r="59" spans="2:15" ht="15.75" x14ac:dyDescent="0.25">
      <c r="B59" s="103" t="str">
        <f>IF(L59="","",IF(Declaration!$I$4="English",L59,IF(Declaration!$I$4="French",VLOOKUP($L59,Languages!$A$1:$G$5057,2,FALSE),IF(Declaration!$I$4="Spanish",VLOOKUP($L59,Languages!$A$1:$G$5057,3,FALSE),IF(Declaration!$I$4="German",VLOOKUP($L59,Languages!$A$1:$G$5057,4,FALSE),IF(Declaration!$I$4="Chinese",VLOOKUP($L59,Languages!$A$1:$G$5057,5,FALSE),IF(Declaration!$I$4="Japanese",VLOOKUP($L59,Languages!$A$1:$G$5057,6,FALSE),IF(Declaration!$I$4="Portugese",VLOOKUP($L59,Languages!$A$1:$G$5057,7,FALSE)))))))))</f>
        <v>Carpets</v>
      </c>
      <c r="C59" s="103" t="str">
        <f>IF(M59="","",IF(Declaration!$I$4="English",M59,IF(Declaration!$I$4="French",VLOOKUP($M59,Languages!$A$1:$G$5057,2,FALSE),IF(Declaration!$I$4="Spanish",VLOOKUP($M59,Languages!$A$1:$G$5057,3,FALSE),IF(Declaration!$I$4="German",VLOOKUP($M59,Languages!$A$1:$G$5057,4,FALSE),IF(Declaration!$I$4="Chinese",VLOOKUP($M59,Languages!$A$1:$G$5057,5,FALSE),IF(Declaration!$I$4="Japanese",VLOOKUP($M59,Languages!$A$1:$G$5057,6,FALSE),IF(Declaration!$I$4="Portugese",VLOOKUP($M59,Languages!$A$1:$G$5057,7,FALSE)))))))))</f>
        <v>India</v>
      </c>
      <c r="D59" s="199"/>
      <c r="E59" s="199"/>
      <c r="H59">
        <f t="shared" si="0"/>
        <v>0</v>
      </c>
      <c r="L59" t="s">
        <v>101</v>
      </c>
      <c r="M59" t="s">
        <v>1668</v>
      </c>
      <c r="N59" t="str">
        <f t="shared" si="5"/>
        <v>Carpets</v>
      </c>
      <c r="O59" t="str">
        <f t="shared" si="6"/>
        <v>Carpets</v>
      </c>
    </row>
    <row r="60" spans="2:15" ht="15.75" x14ac:dyDescent="0.25">
      <c r="B60" s="103" t="str">
        <f>IF(L60="","",IF(Declaration!$I$4="English",L60,IF(Declaration!$I$4="French",VLOOKUP($L60,Languages!$A$1:$G$5057,2,FALSE),IF(Declaration!$I$4="Spanish",VLOOKUP($L60,Languages!$A$1:$G$5057,3,FALSE),IF(Declaration!$I$4="German",VLOOKUP($L60,Languages!$A$1:$G$5057,4,FALSE),IF(Declaration!$I$4="Chinese",VLOOKUP($L60,Languages!$A$1:$G$5057,5,FALSE),IF(Declaration!$I$4="Japanese",VLOOKUP($L60,Languages!$A$1:$G$5057,6,FALSE),IF(Declaration!$I$4="Portugese",VLOOKUP($L60,Languages!$A$1:$G$5057,7,FALSE)))))))))</f>
        <v>Carpets</v>
      </c>
      <c r="C60" s="103" t="str">
        <f>IF(M60="","",IF(Declaration!$I$4="English",M60,IF(Declaration!$I$4="French",VLOOKUP($M60,Languages!$A$1:$G$5057,2,FALSE),IF(Declaration!$I$4="Spanish",VLOOKUP($M60,Languages!$A$1:$G$5057,3,FALSE),IF(Declaration!$I$4="German",VLOOKUP($M60,Languages!$A$1:$G$5057,4,FALSE),IF(Declaration!$I$4="Chinese",VLOOKUP($M60,Languages!$A$1:$G$5057,5,FALSE),IF(Declaration!$I$4="Japanese",VLOOKUP($M60,Languages!$A$1:$G$5057,6,FALSE),IF(Declaration!$I$4="Portugese",VLOOKUP($M60,Languages!$A$1:$G$5057,7,FALSE)))))))))</f>
        <v>Iran</v>
      </c>
      <c r="D60" s="199"/>
      <c r="E60" s="199"/>
      <c r="H60">
        <f t="shared" si="0"/>
        <v>0</v>
      </c>
      <c r="L60" t="s">
        <v>101</v>
      </c>
      <c r="M60" t="s">
        <v>4994</v>
      </c>
      <c r="N60" t="str">
        <f t="shared" si="5"/>
        <v>Carpets</v>
      </c>
      <c r="O60" t="str">
        <f t="shared" si="6"/>
        <v>Carpets</v>
      </c>
    </row>
    <row r="61" spans="2:15" ht="15.75" x14ac:dyDescent="0.25">
      <c r="B61" s="103" t="str">
        <f>IF(L61="","",IF(Declaration!$I$4="English",L61,IF(Declaration!$I$4="French",VLOOKUP($L61,Languages!$A$1:$G$5057,2,FALSE),IF(Declaration!$I$4="Spanish",VLOOKUP($L61,Languages!$A$1:$G$5057,3,FALSE),IF(Declaration!$I$4="German",VLOOKUP($L61,Languages!$A$1:$G$5057,4,FALSE),IF(Declaration!$I$4="Chinese",VLOOKUP($L61,Languages!$A$1:$G$5057,5,FALSE),IF(Declaration!$I$4="Japanese",VLOOKUP($L61,Languages!$A$1:$G$5057,6,FALSE),IF(Declaration!$I$4="Portugese",VLOOKUP($L61,Languages!$A$1:$G$5057,7,FALSE)))))))))</f>
        <v>Carpets</v>
      </c>
      <c r="C61" s="103" t="str">
        <f>IF(M61="","",IF(Declaration!$I$4="English",M61,IF(Declaration!$I$4="French",VLOOKUP($M61,Languages!$A$1:$G$5057,2,FALSE),IF(Declaration!$I$4="Spanish",VLOOKUP($M61,Languages!$A$1:$G$5057,3,FALSE),IF(Declaration!$I$4="German",VLOOKUP($M61,Languages!$A$1:$G$5057,4,FALSE),IF(Declaration!$I$4="Chinese",VLOOKUP($M61,Languages!$A$1:$G$5057,5,FALSE),IF(Declaration!$I$4="Japanese",VLOOKUP($M61,Languages!$A$1:$G$5057,6,FALSE),IF(Declaration!$I$4="Portugese",VLOOKUP($M61,Languages!$A$1:$G$5057,7,FALSE)))))))))</f>
        <v>Nepal</v>
      </c>
      <c r="D61" s="199"/>
      <c r="E61" s="199"/>
      <c r="H61">
        <f t="shared" si="0"/>
        <v>0</v>
      </c>
      <c r="L61" t="s">
        <v>101</v>
      </c>
      <c r="M61" t="s">
        <v>1928</v>
      </c>
      <c r="N61" t="str">
        <f t="shared" si="5"/>
        <v>Carpets</v>
      </c>
      <c r="O61" t="str">
        <f t="shared" si="6"/>
        <v>Carpets</v>
      </c>
    </row>
    <row r="62" spans="2:15" ht="15.75" x14ac:dyDescent="0.25">
      <c r="B62" s="103" t="str">
        <f>IF(L62="","",IF(Declaration!$I$4="English",L62,IF(Declaration!$I$4="French",VLOOKUP($L62,Languages!$A$1:$G$5057,2,FALSE),IF(Declaration!$I$4="Spanish",VLOOKUP($L62,Languages!$A$1:$G$5057,3,FALSE),IF(Declaration!$I$4="German",VLOOKUP($L62,Languages!$A$1:$G$5057,4,FALSE),IF(Declaration!$I$4="Chinese",VLOOKUP($L62,Languages!$A$1:$G$5057,5,FALSE),IF(Declaration!$I$4="Japanese",VLOOKUP($L62,Languages!$A$1:$G$5057,6,FALSE),IF(Declaration!$I$4="Portugese",VLOOKUP($L62,Languages!$A$1:$G$5057,7,FALSE)))))))))</f>
        <v>Carpets</v>
      </c>
      <c r="C62" s="103" t="str">
        <f>IF(M62="","",IF(Declaration!$I$4="English",M62,IF(Declaration!$I$4="French",VLOOKUP($M62,Languages!$A$1:$G$5057,2,FALSE),IF(Declaration!$I$4="Spanish",VLOOKUP($M62,Languages!$A$1:$G$5057,3,FALSE),IF(Declaration!$I$4="German",VLOOKUP($M62,Languages!$A$1:$G$5057,4,FALSE),IF(Declaration!$I$4="Chinese",VLOOKUP($M62,Languages!$A$1:$G$5057,5,FALSE),IF(Declaration!$I$4="Japanese",VLOOKUP($M62,Languages!$A$1:$G$5057,6,FALSE),IF(Declaration!$I$4="Portugese",VLOOKUP($M62,Languages!$A$1:$G$5057,7,FALSE)))))))))</f>
        <v>Pakistan</v>
      </c>
      <c r="D62" s="199"/>
      <c r="E62" s="199"/>
      <c r="H62">
        <f t="shared" si="0"/>
        <v>0</v>
      </c>
      <c r="L62" t="s">
        <v>101</v>
      </c>
      <c r="M62" t="s">
        <v>1976</v>
      </c>
      <c r="N62" t="str">
        <f t="shared" si="5"/>
        <v>Carpets</v>
      </c>
      <c r="O62" t="str">
        <f t="shared" si="6"/>
        <v>Carpets</v>
      </c>
    </row>
    <row r="63" spans="2:15" ht="15.75" x14ac:dyDescent="0.25">
      <c r="B63" s="103" t="str">
        <f>IF(L63="","",IF(Declaration!$I$4="English",L63,IF(Declaration!$I$4="French",VLOOKUP($L63,Languages!$A$1:$G$5057,2,FALSE),IF(Declaration!$I$4="Spanish",VLOOKUP($L63,Languages!$A$1:$G$5057,3,FALSE),IF(Declaration!$I$4="German",VLOOKUP($L63,Languages!$A$1:$G$5057,4,FALSE),IF(Declaration!$I$4="Chinese",VLOOKUP($L63,Languages!$A$1:$G$5057,5,FALSE),IF(Declaration!$I$4="Japanese",VLOOKUP($L63,Languages!$A$1:$G$5057,6,FALSE),IF(Declaration!$I$4="Portugese",VLOOKUP($L63,Languages!$A$1:$G$5057,7,FALSE)))))))))</f>
        <v>Carrots</v>
      </c>
      <c r="C63" s="103" t="str">
        <f>IF(M63="","",IF(Declaration!$I$4="English",M63,IF(Declaration!$I$4="French",VLOOKUP($M63,Languages!$A$1:$G$5057,2,FALSE),IF(Declaration!$I$4="Spanish",VLOOKUP($M63,Languages!$A$1:$G$5057,3,FALSE),IF(Declaration!$I$4="German",VLOOKUP($M63,Languages!$A$1:$G$5057,4,FALSE),IF(Declaration!$I$4="Chinese",VLOOKUP($M63,Languages!$A$1:$G$5057,5,FALSE),IF(Declaration!$I$4="Japanese",VLOOKUP($M63,Languages!$A$1:$G$5057,6,FALSE),IF(Declaration!$I$4="Portugese",VLOOKUP($M63,Languages!$A$1:$G$5057,7,FALSE)))))))))</f>
        <v>Paraguay</v>
      </c>
      <c r="D63" s="199"/>
      <c r="E63" s="199"/>
      <c r="H63">
        <f t="shared" si="0"/>
        <v>0</v>
      </c>
      <c r="L63" t="s">
        <v>26</v>
      </c>
      <c r="M63" t="s">
        <v>2003</v>
      </c>
      <c r="N63" t="str">
        <f t="shared" si="5"/>
        <v>Carrots</v>
      </c>
      <c r="O63" t="str">
        <f t="shared" si="6"/>
        <v>Carrots</v>
      </c>
    </row>
    <row r="64" spans="2:15" ht="15.75" x14ac:dyDescent="0.25">
      <c r="B64" s="103" t="str">
        <f>IF(L64="","",IF(Declaration!$I$4="English",L64,IF(Declaration!$I$4="French",VLOOKUP($L64,Languages!$A$1:$G$5057,2,FALSE),IF(Declaration!$I$4="Spanish",VLOOKUP($L64,Languages!$A$1:$G$5057,3,FALSE),IF(Declaration!$I$4="German",VLOOKUP($L64,Languages!$A$1:$G$5057,4,FALSE),IF(Declaration!$I$4="Chinese",VLOOKUP($L64,Languages!$A$1:$G$5057,5,FALSE),IF(Declaration!$I$4="Japanese",VLOOKUP($L64,Languages!$A$1:$G$5057,6,FALSE),IF(Declaration!$I$4="Portugese",VLOOKUP($L64,Languages!$A$1:$G$5057,7,FALSE)))))))))</f>
        <v>Cashews</v>
      </c>
      <c r="C64" s="103" t="str">
        <f>IF(M64="","",IF(Declaration!$I$4="English",M64,IF(Declaration!$I$4="French",VLOOKUP($M64,Languages!$A$1:$G$5057,2,FALSE),IF(Declaration!$I$4="Spanish",VLOOKUP($M64,Languages!$A$1:$G$5057,3,FALSE),IF(Declaration!$I$4="German",VLOOKUP($M64,Languages!$A$1:$G$5057,4,FALSE),IF(Declaration!$I$4="Chinese",VLOOKUP($M64,Languages!$A$1:$G$5057,5,FALSE),IF(Declaration!$I$4="Japanese",VLOOKUP($M64,Languages!$A$1:$G$5057,6,FALSE),IF(Declaration!$I$4="Portugese",VLOOKUP($M64,Languages!$A$1:$G$5057,7,FALSE)))))))))</f>
        <v>Brazil</v>
      </c>
      <c r="D64" s="199"/>
      <c r="E64" s="199"/>
      <c r="H64">
        <f t="shared" si="0"/>
        <v>0</v>
      </c>
      <c r="L64" t="s">
        <v>27</v>
      </c>
      <c r="M64" t="s">
        <v>1348</v>
      </c>
      <c r="N64" t="str">
        <f t="shared" si="5"/>
        <v>Cashews</v>
      </c>
      <c r="O64" t="str">
        <f t="shared" si="6"/>
        <v>Cashews</v>
      </c>
    </row>
    <row r="65" spans="2:15" ht="15.75" x14ac:dyDescent="0.25">
      <c r="B65" s="103" t="str">
        <f>IF(L65="","",IF(Declaration!$I$4="English",L65,IF(Declaration!$I$4="French",VLOOKUP($L65,Languages!$A$1:$G$5057,2,FALSE),IF(Declaration!$I$4="Spanish",VLOOKUP($L65,Languages!$A$1:$G$5057,3,FALSE),IF(Declaration!$I$4="German",VLOOKUP($L65,Languages!$A$1:$G$5057,4,FALSE),IF(Declaration!$I$4="Chinese",VLOOKUP($L65,Languages!$A$1:$G$5057,5,FALSE),IF(Declaration!$I$4="Japanese",VLOOKUP($L65,Languages!$A$1:$G$5057,6,FALSE),IF(Declaration!$I$4="Portugese",VLOOKUP($L65,Languages!$A$1:$G$5057,7,FALSE)))))))))</f>
        <v>Cashews</v>
      </c>
      <c r="C65" s="103" t="str">
        <f>IF(M65="","",IF(Declaration!$I$4="English",M65,IF(Declaration!$I$4="French",VLOOKUP($M65,Languages!$A$1:$G$5057,2,FALSE),IF(Declaration!$I$4="Spanish",VLOOKUP($M65,Languages!$A$1:$G$5057,3,FALSE),IF(Declaration!$I$4="German",VLOOKUP($M65,Languages!$A$1:$G$5057,4,FALSE),IF(Declaration!$I$4="Chinese",VLOOKUP($M65,Languages!$A$1:$G$5057,5,FALSE),IF(Declaration!$I$4="Japanese",VLOOKUP($M65,Languages!$A$1:$G$5057,6,FALSE),IF(Declaration!$I$4="Portugese",VLOOKUP($M65,Languages!$A$1:$G$5057,7,FALSE)))))))))</f>
        <v>Guinea</v>
      </c>
      <c r="D65" s="199"/>
      <c r="E65" s="199"/>
      <c r="H65">
        <f t="shared" si="0"/>
        <v>0</v>
      </c>
      <c r="L65" t="s">
        <v>27</v>
      </c>
      <c r="M65" t="s">
        <v>1627</v>
      </c>
      <c r="N65" t="str">
        <f t="shared" si="5"/>
        <v>Cashews</v>
      </c>
      <c r="O65" t="str">
        <f t="shared" si="6"/>
        <v>Cashews</v>
      </c>
    </row>
    <row r="66" spans="2:15" ht="15.75" x14ac:dyDescent="0.25">
      <c r="B66" s="103" t="str">
        <f>IF(L66="","",IF(Declaration!$I$4="English",L66,IF(Declaration!$I$4="French",VLOOKUP($L66,Languages!$A$1:$G$5057,2,FALSE),IF(Declaration!$I$4="Spanish",VLOOKUP($L66,Languages!$A$1:$G$5057,3,FALSE),IF(Declaration!$I$4="German",VLOOKUP($L66,Languages!$A$1:$G$5057,4,FALSE),IF(Declaration!$I$4="Chinese",VLOOKUP($L66,Languages!$A$1:$G$5057,5,FALSE),IF(Declaration!$I$4="Japanese",VLOOKUP($L66,Languages!$A$1:$G$5057,6,FALSE),IF(Declaration!$I$4="Portugese",VLOOKUP($L66,Languages!$A$1:$G$5057,7,FALSE)))))))))</f>
        <v>Cashews</v>
      </c>
      <c r="C66" s="103" t="str">
        <f>IF(M66="","",IF(Declaration!$I$4="English",M66,IF(Declaration!$I$4="French",VLOOKUP($M66,Languages!$A$1:$G$5057,2,FALSE),IF(Declaration!$I$4="Spanish",VLOOKUP($M66,Languages!$A$1:$G$5057,3,FALSE),IF(Declaration!$I$4="German",VLOOKUP($M66,Languages!$A$1:$G$5057,4,FALSE),IF(Declaration!$I$4="Chinese",VLOOKUP($M66,Languages!$A$1:$G$5057,5,FALSE),IF(Declaration!$I$4="Japanese",VLOOKUP($M66,Languages!$A$1:$G$5057,6,FALSE),IF(Declaration!$I$4="Portugese",VLOOKUP($M66,Languages!$A$1:$G$5057,7,FALSE)))))))))</f>
        <v>Vietnam</v>
      </c>
      <c r="D66" s="199"/>
      <c r="E66" s="199"/>
      <c r="H66">
        <f t="shared" si="0"/>
        <v>0</v>
      </c>
      <c r="L66" t="s">
        <v>27</v>
      </c>
      <c r="M66" t="s">
        <v>2323</v>
      </c>
      <c r="N66" t="str">
        <f t="shared" si="5"/>
        <v>Cashews</v>
      </c>
      <c r="O66" t="str">
        <f t="shared" si="6"/>
        <v>Cashews</v>
      </c>
    </row>
    <row r="67" spans="2:15" ht="15.75" x14ac:dyDescent="0.25">
      <c r="B67" s="103" t="str">
        <f>IF(L67="","",IF(Declaration!$I$4="English",L67,IF(Declaration!$I$4="French",VLOOKUP($L67,Languages!$A$1:$G$5057,2,FALSE),IF(Declaration!$I$4="Spanish",VLOOKUP($L67,Languages!$A$1:$G$5057,3,FALSE),IF(Declaration!$I$4="German",VLOOKUP($L67,Languages!$A$1:$G$5057,4,FALSE),IF(Declaration!$I$4="Chinese",VLOOKUP($L67,Languages!$A$1:$G$5057,5,FALSE),IF(Declaration!$I$4="Japanese",VLOOKUP($L67,Languages!$A$1:$G$5057,6,FALSE),IF(Declaration!$I$4="Portugese",VLOOKUP($L67,Languages!$A$1:$G$5057,7,FALSE)))))))))</f>
        <v>Cattle</v>
      </c>
      <c r="C67" s="103" t="str">
        <f>IF(M67="","",IF(Declaration!$I$4="English",M67,IF(Declaration!$I$4="French",VLOOKUP($M67,Languages!$A$1:$G$5057,2,FALSE),IF(Declaration!$I$4="Spanish",VLOOKUP($M67,Languages!$A$1:$G$5057,3,FALSE),IF(Declaration!$I$4="German",VLOOKUP($M67,Languages!$A$1:$G$5057,4,FALSE),IF(Declaration!$I$4="Chinese",VLOOKUP($M67,Languages!$A$1:$G$5057,5,FALSE),IF(Declaration!$I$4="Japanese",VLOOKUP($M67,Languages!$A$1:$G$5057,6,FALSE),IF(Declaration!$I$4="Portugese",VLOOKUP($M67,Languages!$A$1:$G$5057,7,FALSE)))))))))</f>
        <v>Bolivia</v>
      </c>
      <c r="D67" s="199"/>
      <c r="E67" s="199"/>
      <c r="H67">
        <f t="shared" si="0"/>
        <v>0</v>
      </c>
      <c r="L67" t="s">
        <v>28</v>
      </c>
      <c r="M67" t="s">
        <v>4988</v>
      </c>
      <c r="N67" t="str">
        <f t="shared" si="5"/>
        <v>Cattle</v>
      </c>
      <c r="O67" t="str">
        <f t="shared" si="6"/>
        <v>Cattle</v>
      </c>
    </row>
    <row r="68" spans="2:15" ht="15.75" x14ac:dyDescent="0.25">
      <c r="B68" s="103" t="str">
        <f>IF(L68="","",IF(Declaration!$I$4="English",L68,IF(Declaration!$I$4="French",VLOOKUP($L68,Languages!$A$1:$G$5057,2,FALSE),IF(Declaration!$I$4="Spanish",VLOOKUP($L68,Languages!$A$1:$G$5057,3,FALSE),IF(Declaration!$I$4="German",VLOOKUP($L68,Languages!$A$1:$G$5057,4,FALSE),IF(Declaration!$I$4="Chinese",VLOOKUP($L68,Languages!$A$1:$G$5057,5,FALSE),IF(Declaration!$I$4="Japanese",VLOOKUP($L68,Languages!$A$1:$G$5057,6,FALSE),IF(Declaration!$I$4="Portugese",VLOOKUP($L68,Languages!$A$1:$G$5057,7,FALSE)))))))))</f>
        <v>Cattle</v>
      </c>
      <c r="C68" s="103" t="str">
        <f>IF(M68="","",IF(Declaration!$I$4="English",M68,IF(Declaration!$I$4="French",VLOOKUP($M68,Languages!$A$1:$G$5057,2,FALSE),IF(Declaration!$I$4="Spanish",VLOOKUP($M68,Languages!$A$1:$G$5057,3,FALSE),IF(Declaration!$I$4="German",VLOOKUP($M68,Languages!$A$1:$G$5057,4,FALSE),IF(Declaration!$I$4="Chinese",VLOOKUP($M68,Languages!$A$1:$G$5057,5,FALSE),IF(Declaration!$I$4="Japanese",VLOOKUP($M68,Languages!$A$1:$G$5057,6,FALSE),IF(Declaration!$I$4="Portugese",VLOOKUP($M68,Languages!$A$1:$G$5057,7,FALSE)))))))))</f>
        <v>Brazil</v>
      </c>
      <c r="D68" s="199"/>
      <c r="E68" s="199"/>
      <c r="H68">
        <f t="shared" si="0"/>
        <v>0</v>
      </c>
      <c r="L68" t="s">
        <v>28</v>
      </c>
      <c r="M68" t="s">
        <v>1348</v>
      </c>
      <c r="N68" t="str">
        <f t="shared" si="5"/>
        <v>Cattle</v>
      </c>
      <c r="O68" t="str">
        <f t="shared" si="6"/>
        <v>Cattle</v>
      </c>
    </row>
    <row r="69" spans="2:15" ht="15.75" x14ac:dyDescent="0.25">
      <c r="B69" s="103" t="str">
        <f>IF(L69="","",IF(Declaration!$I$4="English",L69,IF(Declaration!$I$4="French",VLOOKUP($L69,Languages!$A$1:$G$5057,2,FALSE),IF(Declaration!$I$4="Spanish",VLOOKUP($L69,Languages!$A$1:$G$5057,3,FALSE),IF(Declaration!$I$4="German",VLOOKUP($L69,Languages!$A$1:$G$5057,4,FALSE),IF(Declaration!$I$4="Chinese",VLOOKUP($L69,Languages!$A$1:$G$5057,5,FALSE),IF(Declaration!$I$4="Japanese",VLOOKUP($L69,Languages!$A$1:$G$5057,6,FALSE),IF(Declaration!$I$4="Portugese",VLOOKUP($L69,Languages!$A$1:$G$5057,7,FALSE)))))))))</f>
        <v>Cattle</v>
      </c>
      <c r="C69" s="103" t="str">
        <f>IF(M69="","",IF(Declaration!$I$4="English",M69,IF(Declaration!$I$4="French",VLOOKUP($M69,Languages!$A$1:$G$5057,2,FALSE),IF(Declaration!$I$4="Spanish",VLOOKUP($M69,Languages!$A$1:$G$5057,3,FALSE),IF(Declaration!$I$4="German",VLOOKUP($M69,Languages!$A$1:$G$5057,4,FALSE),IF(Declaration!$I$4="Chinese",VLOOKUP($M69,Languages!$A$1:$G$5057,5,FALSE),IF(Declaration!$I$4="Japanese",VLOOKUP($M69,Languages!$A$1:$G$5057,6,FALSE),IF(Declaration!$I$4="Portugese",VLOOKUP($M69,Languages!$A$1:$G$5057,7,FALSE)))))))))</f>
        <v>Chad</v>
      </c>
      <c r="D69" s="199"/>
      <c r="E69" s="199"/>
      <c r="H69">
        <f t="shared" si="0"/>
        <v>0</v>
      </c>
      <c r="L69" t="s">
        <v>28</v>
      </c>
      <c r="M69" t="s">
        <v>1403</v>
      </c>
      <c r="N69" t="str">
        <f t="shared" si="5"/>
        <v>Cattle</v>
      </c>
      <c r="O69" t="str">
        <f t="shared" si="6"/>
        <v>Cattle</v>
      </c>
    </row>
    <row r="70" spans="2:15" ht="15.75" x14ac:dyDescent="0.25">
      <c r="B70" s="103" t="str">
        <f>IF(L70="","",IF(Declaration!$I$4="English",L70,IF(Declaration!$I$4="French",VLOOKUP($L70,Languages!$A$1:$G$5057,2,FALSE),IF(Declaration!$I$4="Spanish",VLOOKUP($L70,Languages!$A$1:$G$5057,3,FALSE),IF(Declaration!$I$4="German",VLOOKUP($L70,Languages!$A$1:$G$5057,4,FALSE),IF(Declaration!$I$4="Chinese",VLOOKUP($L70,Languages!$A$1:$G$5057,5,FALSE),IF(Declaration!$I$4="Japanese",VLOOKUP($L70,Languages!$A$1:$G$5057,6,FALSE),IF(Declaration!$I$4="Portugese",VLOOKUP($L70,Languages!$A$1:$G$5057,7,FALSE)))))))))</f>
        <v>Cattle</v>
      </c>
      <c r="C70" s="103" t="str">
        <f>IF(M70="","",IF(Declaration!$I$4="English",M70,IF(Declaration!$I$4="French",VLOOKUP($M70,Languages!$A$1:$G$5057,2,FALSE),IF(Declaration!$I$4="Spanish",VLOOKUP($M70,Languages!$A$1:$G$5057,3,FALSE),IF(Declaration!$I$4="German",VLOOKUP($M70,Languages!$A$1:$G$5057,4,FALSE),IF(Declaration!$I$4="Chinese",VLOOKUP($M70,Languages!$A$1:$G$5057,5,FALSE),IF(Declaration!$I$4="Japanese",VLOOKUP($M70,Languages!$A$1:$G$5057,6,FALSE),IF(Declaration!$I$4="Portugese",VLOOKUP($M70,Languages!$A$1:$G$5057,7,FALSE)))))))))</f>
        <v>Costa Rica</v>
      </c>
      <c r="D70" s="199"/>
      <c r="E70" s="199"/>
      <c r="H70">
        <f t="shared" ref="H70:H134" si="7">IF(E70 = $J$9, 1, 0)</f>
        <v>0</v>
      </c>
      <c r="L70" t="s">
        <v>28</v>
      </c>
      <c r="M70" t="s">
        <v>1458</v>
      </c>
      <c r="N70" t="str">
        <f t="shared" si="5"/>
        <v>Cattle</v>
      </c>
      <c r="O70" t="str">
        <f t="shared" si="6"/>
        <v>Cattle</v>
      </c>
    </row>
    <row r="71" spans="2:15" ht="15.75" x14ac:dyDescent="0.25">
      <c r="B71" s="103" t="str">
        <f>IF(L71="","",IF(Declaration!$I$4="English",L71,IF(Declaration!$I$4="French",VLOOKUP($L71,Languages!$A$1:$G$5057,2,FALSE),IF(Declaration!$I$4="Spanish",VLOOKUP($L71,Languages!$A$1:$G$5057,3,FALSE),IF(Declaration!$I$4="German",VLOOKUP($L71,Languages!$A$1:$G$5057,4,FALSE),IF(Declaration!$I$4="Chinese",VLOOKUP($L71,Languages!$A$1:$G$5057,5,FALSE),IF(Declaration!$I$4="Japanese",VLOOKUP($L71,Languages!$A$1:$G$5057,6,FALSE),IF(Declaration!$I$4="Portugese",VLOOKUP($L71,Languages!$A$1:$G$5057,7,FALSE)))))))))</f>
        <v>Cattle</v>
      </c>
      <c r="C71" s="103" t="str">
        <f>IF(M71="","",IF(Declaration!$I$4="English",M71,IF(Declaration!$I$4="French",VLOOKUP($M71,Languages!$A$1:$G$5057,2,FALSE),IF(Declaration!$I$4="Spanish",VLOOKUP($M71,Languages!$A$1:$G$5057,3,FALSE),IF(Declaration!$I$4="German",VLOOKUP($M71,Languages!$A$1:$G$5057,4,FALSE),IF(Declaration!$I$4="Chinese",VLOOKUP($M71,Languages!$A$1:$G$5057,5,FALSE),IF(Declaration!$I$4="Japanese",VLOOKUP($M71,Languages!$A$1:$G$5057,6,FALSE),IF(Declaration!$I$4="Portugese",VLOOKUP($M71,Languages!$A$1:$G$5057,7,FALSE)))))))))</f>
        <v>El Salvador</v>
      </c>
      <c r="D71" s="199"/>
      <c r="E71" s="199"/>
      <c r="H71">
        <f t="shared" si="7"/>
        <v>0</v>
      </c>
      <c r="L71" t="s">
        <v>28</v>
      </c>
      <c r="M71" t="s">
        <v>1532</v>
      </c>
      <c r="N71" t="str">
        <f t="shared" ref="N71:N135" si="8">B71&amp;D71</f>
        <v>Cattle</v>
      </c>
      <c r="O71" t="str">
        <f t="shared" ref="O71:O135" si="9">B71&amp;E71</f>
        <v>Cattle</v>
      </c>
    </row>
    <row r="72" spans="2:15" ht="15.75" x14ac:dyDescent="0.25">
      <c r="B72" s="103" t="str">
        <f>IF(L72="","",IF(Declaration!$I$4="English",L72,IF(Declaration!$I$4="French",VLOOKUP($L72,Languages!$A$1:$G$5057,2,FALSE),IF(Declaration!$I$4="Spanish",VLOOKUP($L72,Languages!$A$1:$G$5057,3,FALSE),IF(Declaration!$I$4="German",VLOOKUP($L72,Languages!$A$1:$G$5057,4,FALSE),IF(Declaration!$I$4="Chinese",VLOOKUP($L72,Languages!$A$1:$G$5057,5,FALSE),IF(Declaration!$I$4="Japanese",VLOOKUP($L72,Languages!$A$1:$G$5057,6,FALSE),IF(Declaration!$I$4="Portugese",VLOOKUP($L72,Languages!$A$1:$G$5057,7,FALSE)))))))))</f>
        <v>Cattle</v>
      </c>
      <c r="C72" s="103" t="str">
        <f>IF(M72="","",IF(Declaration!$I$4="English",M72,IF(Declaration!$I$4="French",VLOOKUP($M72,Languages!$A$1:$G$5057,2,FALSE),IF(Declaration!$I$4="Spanish",VLOOKUP($M72,Languages!$A$1:$G$5057,3,FALSE),IF(Declaration!$I$4="German",VLOOKUP($M72,Languages!$A$1:$G$5057,4,FALSE),IF(Declaration!$I$4="Chinese",VLOOKUP($M72,Languages!$A$1:$G$5057,5,FALSE),IF(Declaration!$I$4="Japanese",VLOOKUP($M72,Languages!$A$1:$G$5057,6,FALSE),IF(Declaration!$I$4="Portugese",VLOOKUP($M72,Languages!$A$1:$G$5057,7,FALSE)))))))))</f>
        <v>Ethiopia</v>
      </c>
      <c r="D72" s="199"/>
      <c r="E72" s="199"/>
      <c r="H72">
        <f t="shared" si="7"/>
        <v>0</v>
      </c>
      <c r="L72" t="s">
        <v>28</v>
      </c>
      <c r="M72" t="s">
        <v>1557</v>
      </c>
      <c r="N72" t="str">
        <f t="shared" si="8"/>
        <v>Cattle</v>
      </c>
      <c r="O72" t="str">
        <f t="shared" si="9"/>
        <v>Cattle</v>
      </c>
    </row>
    <row r="73" spans="2:15" ht="15.75" x14ac:dyDescent="0.25">
      <c r="B73" s="103" t="str">
        <f>IF(L73="","",IF(Declaration!$I$4="English",L73,IF(Declaration!$I$4="French",VLOOKUP($L73,Languages!$A$1:$G$5057,2,FALSE),IF(Declaration!$I$4="Spanish",VLOOKUP($L73,Languages!$A$1:$G$5057,3,FALSE),IF(Declaration!$I$4="German",VLOOKUP($L73,Languages!$A$1:$G$5057,4,FALSE),IF(Declaration!$I$4="Chinese",VLOOKUP($L73,Languages!$A$1:$G$5057,5,FALSE),IF(Declaration!$I$4="Japanese",VLOOKUP($L73,Languages!$A$1:$G$5057,6,FALSE),IF(Declaration!$I$4="Portugese",VLOOKUP($L73,Languages!$A$1:$G$5057,7,FALSE)))))))))</f>
        <v>Cattle</v>
      </c>
      <c r="C73" s="103" t="str">
        <f>IF(M73="","",IF(Declaration!$I$4="English",M73,IF(Declaration!$I$4="French",VLOOKUP($M73,Languages!$A$1:$G$5057,2,FALSE),IF(Declaration!$I$4="Spanish",VLOOKUP($M73,Languages!$A$1:$G$5057,3,FALSE),IF(Declaration!$I$4="German",VLOOKUP($M73,Languages!$A$1:$G$5057,4,FALSE),IF(Declaration!$I$4="Chinese",VLOOKUP($M73,Languages!$A$1:$G$5057,5,FALSE),IF(Declaration!$I$4="Japanese",VLOOKUP($M73,Languages!$A$1:$G$5057,6,FALSE),IF(Declaration!$I$4="Portugese",VLOOKUP($M73,Languages!$A$1:$G$5057,7,FALSE)))))))))</f>
        <v>Kenya</v>
      </c>
      <c r="D73" s="199"/>
      <c r="E73" s="199"/>
      <c r="H73">
        <f t="shared" si="7"/>
        <v>0</v>
      </c>
      <c r="L73" t="s">
        <v>28</v>
      </c>
      <c r="M73" t="s">
        <v>1732</v>
      </c>
      <c r="N73" t="str">
        <f t="shared" si="8"/>
        <v>Cattle</v>
      </c>
      <c r="O73" t="str">
        <f t="shared" si="9"/>
        <v>Cattle</v>
      </c>
    </row>
    <row r="74" spans="2:15" ht="15.75" x14ac:dyDescent="0.25">
      <c r="B74" s="103" t="str">
        <f>IF(L74="","",IF(Declaration!$I$4="English",L74,IF(Declaration!$I$4="French",VLOOKUP($L74,Languages!$A$1:$G$5057,2,FALSE),IF(Declaration!$I$4="Spanish",VLOOKUP($L74,Languages!$A$1:$G$5057,3,FALSE),IF(Declaration!$I$4="German",VLOOKUP($L74,Languages!$A$1:$G$5057,4,FALSE),IF(Declaration!$I$4="Chinese",VLOOKUP($L74,Languages!$A$1:$G$5057,5,FALSE),IF(Declaration!$I$4="Japanese",VLOOKUP($L74,Languages!$A$1:$G$5057,6,FALSE),IF(Declaration!$I$4="Portugese",VLOOKUP($L74,Languages!$A$1:$G$5057,7,FALSE)))))))))</f>
        <v>Cattle</v>
      </c>
      <c r="C74" s="103" t="str">
        <f>IF(M74="","",IF(Declaration!$I$4="English",M74,IF(Declaration!$I$4="French",VLOOKUP($M74,Languages!$A$1:$G$5057,2,FALSE),IF(Declaration!$I$4="Spanish",VLOOKUP($M74,Languages!$A$1:$G$5057,3,FALSE),IF(Declaration!$I$4="German",VLOOKUP($M74,Languages!$A$1:$G$5057,4,FALSE),IF(Declaration!$I$4="Chinese",VLOOKUP($M74,Languages!$A$1:$G$5057,5,FALSE),IF(Declaration!$I$4="Japanese",VLOOKUP($M74,Languages!$A$1:$G$5057,6,FALSE),IF(Declaration!$I$4="Portugese",VLOOKUP($M74,Languages!$A$1:$G$5057,7,FALSE)))))))))</f>
        <v>Lesotho</v>
      </c>
      <c r="D74" s="199"/>
      <c r="E74" s="199"/>
      <c r="H74">
        <f t="shared" si="7"/>
        <v>0</v>
      </c>
      <c r="L74" t="s">
        <v>28</v>
      </c>
      <c r="M74" t="s">
        <v>1789</v>
      </c>
      <c r="N74" t="str">
        <f t="shared" si="8"/>
        <v>Cattle</v>
      </c>
      <c r="O74" t="str">
        <f t="shared" si="9"/>
        <v>Cattle</v>
      </c>
    </row>
    <row r="75" spans="2:15" ht="15.75" x14ac:dyDescent="0.25">
      <c r="B75" s="103" t="str">
        <f>IF(L75="","",IF(Declaration!$I$4="English",L75,IF(Declaration!$I$4="French",VLOOKUP($L75,Languages!$A$1:$G$5057,2,FALSE),IF(Declaration!$I$4="Spanish",VLOOKUP($L75,Languages!$A$1:$G$5057,3,FALSE),IF(Declaration!$I$4="German",VLOOKUP($L75,Languages!$A$1:$G$5057,4,FALSE),IF(Declaration!$I$4="Chinese",VLOOKUP($L75,Languages!$A$1:$G$5057,5,FALSE),IF(Declaration!$I$4="Japanese",VLOOKUP($L75,Languages!$A$1:$G$5057,6,FALSE),IF(Declaration!$I$4="Portugese",VLOOKUP($L75,Languages!$A$1:$G$5057,7,FALSE)))))))))</f>
        <v>Cattle</v>
      </c>
      <c r="C75" s="103" t="str">
        <f>IF(M75="","",IF(Declaration!$I$4="English",M75,IF(Declaration!$I$4="French",VLOOKUP($M75,Languages!$A$1:$G$5057,2,FALSE),IF(Declaration!$I$4="Spanish",VLOOKUP($M75,Languages!$A$1:$G$5057,3,FALSE),IF(Declaration!$I$4="German",VLOOKUP($M75,Languages!$A$1:$G$5057,4,FALSE),IF(Declaration!$I$4="Chinese",VLOOKUP($M75,Languages!$A$1:$G$5057,5,FALSE),IF(Declaration!$I$4="Japanese",VLOOKUP($M75,Languages!$A$1:$G$5057,6,FALSE),IF(Declaration!$I$4="Portugese",VLOOKUP($M75,Languages!$A$1:$G$5057,7,FALSE)))))))))</f>
        <v>Mauritania</v>
      </c>
      <c r="D75" s="199"/>
      <c r="E75" s="199"/>
      <c r="H75">
        <f t="shared" si="7"/>
        <v>0</v>
      </c>
      <c r="L75" t="s">
        <v>28</v>
      </c>
      <c r="M75" t="s">
        <v>1858</v>
      </c>
      <c r="N75" t="str">
        <f t="shared" si="8"/>
        <v>Cattle</v>
      </c>
      <c r="O75" t="str">
        <f t="shared" si="9"/>
        <v>Cattle</v>
      </c>
    </row>
    <row r="76" spans="2:15" ht="15.75" x14ac:dyDescent="0.25">
      <c r="B76" s="103" t="str">
        <f>IF(L76="","",IF(Declaration!$I$4="English",L76,IF(Declaration!$I$4="French",VLOOKUP($L76,Languages!$A$1:$G$5057,2,FALSE),IF(Declaration!$I$4="Spanish",VLOOKUP($L76,Languages!$A$1:$G$5057,3,FALSE),IF(Declaration!$I$4="German",VLOOKUP($L76,Languages!$A$1:$G$5057,4,FALSE),IF(Declaration!$I$4="Chinese",VLOOKUP($L76,Languages!$A$1:$G$5057,5,FALSE),IF(Declaration!$I$4="Japanese",VLOOKUP($L76,Languages!$A$1:$G$5057,6,FALSE),IF(Declaration!$I$4="Portugese",VLOOKUP($L76,Languages!$A$1:$G$5057,7,FALSE)))))))))</f>
        <v>Cattle</v>
      </c>
      <c r="C76" s="103" t="str">
        <f>IF(M76="","",IF(Declaration!$I$4="English",M76,IF(Declaration!$I$4="French",VLOOKUP($M76,Languages!$A$1:$G$5057,2,FALSE),IF(Declaration!$I$4="Spanish",VLOOKUP($M76,Languages!$A$1:$G$5057,3,FALSE),IF(Declaration!$I$4="German",VLOOKUP($M76,Languages!$A$1:$G$5057,4,FALSE),IF(Declaration!$I$4="Chinese",VLOOKUP($M76,Languages!$A$1:$G$5057,5,FALSE),IF(Declaration!$I$4="Japanese",VLOOKUP($M76,Languages!$A$1:$G$5057,6,FALSE),IF(Declaration!$I$4="Portugese",VLOOKUP($M76,Languages!$A$1:$G$5057,7,FALSE)))))))))</f>
        <v>Mexico</v>
      </c>
      <c r="D76" s="199"/>
      <c r="E76" s="199"/>
      <c r="H76">
        <f t="shared" si="7"/>
        <v>0</v>
      </c>
      <c r="L76" t="s">
        <v>28</v>
      </c>
      <c r="M76" t="s">
        <v>1870</v>
      </c>
      <c r="N76" t="str">
        <f t="shared" si="8"/>
        <v>Cattle</v>
      </c>
      <c r="O76" t="str">
        <f t="shared" si="9"/>
        <v>Cattle</v>
      </c>
    </row>
    <row r="77" spans="2:15" ht="15.75" x14ac:dyDescent="0.25">
      <c r="B77" s="103" t="str">
        <f>IF(L77="","",IF(Declaration!$I$4="English",L77,IF(Declaration!$I$4="French",VLOOKUP($L77,Languages!$A$1:$G$5057,2,FALSE),IF(Declaration!$I$4="Spanish",VLOOKUP($L77,Languages!$A$1:$G$5057,3,FALSE),IF(Declaration!$I$4="German",VLOOKUP($L77,Languages!$A$1:$G$5057,4,FALSE),IF(Declaration!$I$4="Chinese",VLOOKUP($L77,Languages!$A$1:$G$5057,5,FALSE),IF(Declaration!$I$4="Japanese",VLOOKUP($L77,Languages!$A$1:$G$5057,6,FALSE),IF(Declaration!$I$4="Portugese",VLOOKUP($L77,Languages!$A$1:$G$5057,7,FALSE)))))))))</f>
        <v>Cattle</v>
      </c>
      <c r="C77" s="103" t="str">
        <f>IF(M77="","",IF(Declaration!$I$4="English",M77,IF(Declaration!$I$4="French",VLOOKUP($M77,Languages!$A$1:$G$5057,2,FALSE),IF(Declaration!$I$4="Spanish",VLOOKUP($M77,Languages!$A$1:$G$5057,3,FALSE),IF(Declaration!$I$4="German",VLOOKUP($M77,Languages!$A$1:$G$5057,4,FALSE),IF(Declaration!$I$4="Chinese",VLOOKUP($M77,Languages!$A$1:$G$5057,5,FALSE),IF(Declaration!$I$4="Japanese",VLOOKUP($M77,Languages!$A$1:$G$5057,6,FALSE),IF(Declaration!$I$4="Portugese",VLOOKUP($M77,Languages!$A$1:$G$5057,7,FALSE)))))))))</f>
        <v>Niger</v>
      </c>
      <c r="D77" s="199"/>
      <c r="E77" s="199"/>
      <c r="H77">
        <f t="shared" si="7"/>
        <v>0</v>
      </c>
      <c r="L77" t="s">
        <v>28</v>
      </c>
      <c r="M77" t="s">
        <v>1950</v>
      </c>
      <c r="N77" t="str">
        <f t="shared" si="8"/>
        <v>Cattle</v>
      </c>
      <c r="O77" t="str">
        <f t="shared" si="9"/>
        <v>Cattle</v>
      </c>
    </row>
    <row r="78" spans="2:15" ht="15.75" x14ac:dyDescent="0.25">
      <c r="B78" s="103" t="str">
        <f>IF(L78="","",IF(Declaration!$I$4="English",L78,IF(Declaration!$I$4="French",VLOOKUP($L78,Languages!$A$1:$G$5057,2,FALSE),IF(Declaration!$I$4="Spanish",VLOOKUP($L78,Languages!$A$1:$G$5057,3,FALSE),IF(Declaration!$I$4="German",VLOOKUP($L78,Languages!$A$1:$G$5057,4,FALSE),IF(Declaration!$I$4="Chinese",VLOOKUP($L78,Languages!$A$1:$G$5057,5,FALSE),IF(Declaration!$I$4="Japanese",VLOOKUP($L78,Languages!$A$1:$G$5057,6,FALSE),IF(Declaration!$I$4="Portugese",VLOOKUP($L78,Languages!$A$1:$G$5057,7,FALSE)))))))))</f>
        <v>Cattle</v>
      </c>
      <c r="C78" s="103" t="str">
        <f>IF(M78="","",IF(Declaration!$I$4="English",M78,IF(Declaration!$I$4="French",VLOOKUP($M78,Languages!$A$1:$G$5057,2,FALSE),IF(Declaration!$I$4="Spanish",VLOOKUP($M78,Languages!$A$1:$G$5057,3,FALSE),IF(Declaration!$I$4="German",VLOOKUP($M78,Languages!$A$1:$G$5057,4,FALSE),IF(Declaration!$I$4="Chinese",VLOOKUP($M78,Languages!$A$1:$G$5057,5,FALSE),IF(Declaration!$I$4="Japanese",VLOOKUP($M78,Languages!$A$1:$G$5057,6,FALSE),IF(Declaration!$I$4="Portugese",VLOOKUP($M78,Languages!$A$1:$G$5057,7,FALSE)))))))))</f>
        <v>Paraguay</v>
      </c>
      <c r="D78" s="199"/>
      <c r="E78" s="199"/>
      <c r="H78">
        <f t="shared" si="7"/>
        <v>0</v>
      </c>
      <c r="L78" t="s">
        <v>28</v>
      </c>
      <c r="M78" t="s">
        <v>2003</v>
      </c>
      <c r="N78" t="str">
        <f t="shared" si="8"/>
        <v>Cattle</v>
      </c>
      <c r="O78" t="str">
        <f t="shared" si="9"/>
        <v>Cattle</v>
      </c>
    </row>
    <row r="79" spans="2:15" ht="15.75" x14ac:dyDescent="0.25">
      <c r="B79" s="103" t="str">
        <f>IF(L79="","",IF(Declaration!$I$4="English",L79,IF(Declaration!$I$4="French",VLOOKUP($L79,Languages!$A$1:$G$5057,2,FALSE),IF(Declaration!$I$4="Spanish",VLOOKUP($L79,Languages!$A$1:$G$5057,3,FALSE),IF(Declaration!$I$4="German",VLOOKUP($L79,Languages!$A$1:$G$5057,4,FALSE),IF(Declaration!$I$4="Chinese",VLOOKUP($L79,Languages!$A$1:$G$5057,5,FALSE),IF(Declaration!$I$4="Japanese",VLOOKUP($L79,Languages!$A$1:$G$5057,6,FALSE),IF(Declaration!$I$4="Portugese",VLOOKUP($L79,Languages!$A$1:$G$5057,7,FALSE)))))))))</f>
        <v>Cattle</v>
      </c>
      <c r="C79" s="103" t="str">
        <f>IF(M79="","",IF(Declaration!$I$4="English",M79,IF(Declaration!$I$4="French",VLOOKUP($M79,Languages!$A$1:$G$5057,2,FALSE),IF(Declaration!$I$4="Spanish",VLOOKUP($M79,Languages!$A$1:$G$5057,3,FALSE),IF(Declaration!$I$4="German",VLOOKUP($M79,Languages!$A$1:$G$5057,4,FALSE),IF(Declaration!$I$4="Chinese",VLOOKUP($M79,Languages!$A$1:$G$5057,5,FALSE),IF(Declaration!$I$4="Japanese",VLOOKUP($M79,Languages!$A$1:$G$5057,6,FALSE),IF(Declaration!$I$4="Portugese",VLOOKUP($M79,Languages!$A$1:$G$5057,7,FALSE)))))))))</f>
        <v>South Sudan</v>
      </c>
      <c r="D79" s="199"/>
      <c r="E79" s="199"/>
      <c r="H79">
        <f t="shared" si="7"/>
        <v>0</v>
      </c>
      <c r="L79" t="s">
        <v>28</v>
      </c>
      <c r="M79" t="s">
        <v>2152</v>
      </c>
      <c r="N79" t="str">
        <f t="shared" si="8"/>
        <v>Cattle</v>
      </c>
      <c r="O79" t="str">
        <f t="shared" si="9"/>
        <v>Cattle</v>
      </c>
    </row>
    <row r="80" spans="2:15" ht="15.75" x14ac:dyDescent="0.25">
      <c r="B80" s="103" t="str">
        <f>IF(L80="","",IF(Declaration!$I$4="English",L80,IF(Declaration!$I$4="French",VLOOKUP($L80,Languages!$A$1:$G$5057,2,FALSE),IF(Declaration!$I$4="Spanish",VLOOKUP($L80,Languages!$A$1:$G$5057,3,FALSE),IF(Declaration!$I$4="German",VLOOKUP($L80,Languages!$A$1:$G$5057,4,FALSE),IF(Declaration!$I$4="Chinese",VLOOKUP($L80,Languages!$A$1:$G$5057,5,FALSE),IF(Declaration!$I$4="Japanese",VLOOKUP($L80,Languages!$A$1:$G$5057,6,FALSE),IF(Declaration!$I$4="Portugese",VLOOKUP($L80,Languages!$A$1:$G$5057,7,FALSE)))))))))</f>
        <v>Cattle</v>
      </c>
      <c r="C80" s="103" t="str">
        <f>IF(M80="","",IF(Declaration!$I$4="English",M80,IF(Declaration!$I$4="French",VLOOKUP($M80,Languages!$A$1:$G$5057,2,FALSE),IF(Declaration!$I$4="Spanish",VLOOKUP($M80,Languages!$A$1:$G$5057,3,FALSE),IF(Declaration!$I$4="German",VLOOKUP($M80,Languages!$A$1:$G$5057,4,FALSE),IF(Declaration!$I$4="Chinese",VLOOKUP($M80,Languages!$A$1:$G$5057,5,FALSE),IF(Declaration!$I$4="Japanese",VLOOKUP($M80,Languages!$A$1:$G$5057,6,FALSE),IF(Declaration!$I$4="Portugese",VLOOKUP($M80,Languages!$A$1:$G$5057,7,FALSE)))))))))</f>
        <v>Uganda</v>
      </c>
      <c r="D80" s="199"/>
      <c r="E80" s="199"/>
      <c r="H80">
        <f t="shared" si="7"/>
        <v>0</v>
      </c>
      <c r="L80" t="s">
        <v>28</v>
      </c>
      <c r="M80" t="s">
        <v>2272</v>
      </c>
      <c r="N80" t="str">
        <f t="shared" si="8"/>
        <v>Cattle</v>
      </c>
      <c r="O80" t="str">
        <f t="shared" si="9"/>
        <v>Cattle</v>
      </c>
    </row>
    <row r="81" spans="2:15" ht="15.75" x14ac:dyDescent="0.25">
      <c r="B81" s="103" t="str">
        <f>IF(L81="","",IF(Declaration!$I$4="English",L81,IF(Declaration!$I$4="French",VLOOKUP($L81,Languages!$A$1:$G$5057,2,FALSE),IF(Declaration!$I$4="Spanish",VLOOKUP($L81,Languages!$A$1:$G$5057,3,FALSE),IF(Declaration!$I$4="German",VLOOKUP($L81,Languages!$A$1:$G$5057,4,FALSE),IF(Declaration!$I$4="Chinese",VLOOKUP($L81,Languages!$A$1:$G$5057,5,FALSE),IF(Declaration!$I$4="Japanese",VLOOKUP($L81,Languages!$A$1:$G$5057,6,FALSE),IF(Declaration!$I$4="Portugese",VLOOKUP($L81,Languages!$A$1:$G$5057,7,FALSE)))))))))</f>
        <v>Cattle</v>
      </c>
      <c r="C81" s="103" t="str">
        <f>IF(M81="","",IF(Declaration!$I$4="English",M81,IF(Declaration!$I$4="French",VLOOKUP($M81,Languages!$A$1:$G$5057,2,FALSE),IF(Declaration!$I$4="Spanish",VLOOKUP($M81,Languages!$A$1:$G$5057,3,FALSE),IF(Declaration!$I$4="German",VLOOKUP($M81,Languages!$A$1:$G$5057,4,FALSE),IF(Declaration!$I$4="Chinese",VLOOKUP($M81,Languages!$A$1:$G$5057,5,FALSE),IF(Declaration!$I$4="Japanese",VLOOKUP($M81,Languages!$A$1:$G$5057,6,FALSE),IF(Declaration!$I$4="Portugese",VLOOKUP($M81,Languages!$A$1:$G$5057,7,FALSE)))))))))</f>
        <v>Zambia</v>
      </c>
      <c r="D81" s="199"/>
      <c r="E81" s="199"/>
      <c r="H81">
        <f t="shared" si="7"/>
        <v>0</v>
      </c>
      <c r="L81" t="s">
        <v>28</v>
      </c>
      <c r="M81" t="s">
        <v>2334</v>
      </c>
      <c r="N81" t="str">
        <f t="shared" si="8"/>
        <v>Cattle</v>
      </c>
      <c r="O81" t="str">
        <f t="shared" si="9"/>
        <v>Cattle</v>
      </c>
    </row>
    <row r="82" spans="2:15" ht="15.75" x14ac:dyDescent="0.25">
      <c r="B82" s="103" t="str">
        <f>IF(L82="","",IF(Declaration!$I$4="English",L82,IF(Declaration!$I$4="French",VLOOKUP($L82,Languages!$A$1:$G$5057,2,FALSE),IF(Declaration!$I$4="Spanish",VLOOKUP($L82,Languages!$A$1:$G$5057,3,FALSE),IF(Declaration!$I$4="German",VLOOKUP($L82,Languages!$A$1:$G$5057,4,FALSE),IF(Declaration!$I$4="Chinese",VLOOKUP($L82,Languages!$A$1:$G$5057,5,FALSE),IF(Declaration!$I$4="Japanese",VLOOKUP($L82,Languages!$A$1:$G$5057,6,FALSE),IF(Declaration!$I$4="Portugese",VLOOKUP($L82,Languages!$A$1:$G$5057,7,FALSE)))))))))</f>
        <v>Cement</v>
      </c>
      <c r="C82" s="103" t="str">
        <f>IF(M82="","",IF(Declaration!$I$4="English",M82,IF(Declaration!$I$4="French",VLOOKUP($M82,Languages!$A$1:$G$5057,2,FALSE),IF(Declaration!$I$4="Spanish",VLOOKUP($M82,Languages!$A$1:$G$5057,3,FALSE),IF(Declaration!$I$4="German",VLOOKUP($M82,Languages!$A$1:$G$5057,4,FALSE),IF(Declaration!$I$4="Chinese",VLOOKUP($M82,Languages!$A$1:$G$5057,5,FALSE),IF(Declaration!$I$4="Japanese",VLOOKUP($M82,Languages!$A$1:$G$5057,6,FALSE),IF(Declaration!$I$4="Portugese",VLOOKUP($M82,Languages!$A$1:$G$5057,7,FALSE)))))))))</f>
        <v>North Korea</v>
      </c>
      <c r="D82" s="199"/>
      <c r="E82" s="199"/>
      <c r="H82">
        <f t="shared" si="7"/>
        <v>0</v>
      </c>
      <c r="L82" t="s">
        <v>102</v>
      </c>
      <c r="M82" t="s">
        <v>4999</v>
      </c>
      <c r="N82" t="str">
        <f t="shared" si="8"/>
        <v>Cement</v>
      </c>
      <c r="O82" t="str">
        <f t="shared" si="9"/>
        <v>Cement</v>
      </c>
    </row>
    <row r="83" spans="2:15" ht="15.75" x14ac:dyDescent="0.25">
      <c r="B83" s="103" t="str">
        <f>IF(L83="","",IF(Declaration!$I$4="English",L83,IF(Declaration!$I$4="French",VLOOKUP($L83,Languages!$A$1:$G$5057,2,FALSE),IF(Declaration!$I$4="Spanish",VLOOKUP($L83,Languages!$A$1:$G$5057,3,FALSE),IF(Declaration!$I$4="German",VLOOKUP($L83,Languages!$A$1:$G$5057,4,FALSE),IF(Declaration!$I$4="Chinese",VLOOKUP($L83,Languages!$A$1:$G$5057,5,FALSE),IF(Declaration!$I$4="Japanese",VLOOKUP($L83,Languages!$A$1:$G$5057,6,FALSE),IF(Declaration!$I$4="Portugese",VLOOKUP($L83,Languages!$A$1:$G$5057,7,FALSE)))))))))</f>
        <v>Ceramics</v>
      </c>
      <c r="C83" s="103" t="str">
        <f>IF(M83="","",IF(Declaration!$I$4="English",M83,IF(Declaration!$I$4="French",VLOOKUP($M83,Languages!$A$1:$G$5057,2,FALSE),IF(Declaration!$I$4="Spanish",VLOOKUP($M83,Languages!$A$1:$G$5057,3,FALSE),IF(Declaration!$I$4="German",VLOOKUP($M83,Languages!$A$1:$G$5057,4,FALSE),IF(Declaration!$I$4="Chinese",VLOOKUP($M83,Languages!$A$1:$G$5057,5,FALSE),IF(Declaration!$I$4="Japanese",VLOOKUP($M83,Languages!$A$1:$G$5057,6,FALSE),IF(Declaration!$I$4="Portugese",VLOOKUP($M83,Languages!$A$1:$G$5057,7,FALSE)))))))))</f>
        <v>Brazil</v>
      </c>
      <c r="D83" s="199"/>
      <c r="E83" s="199"/>
      <c r="H83">
        <f t="shared" si="7"/>
        <v>0</v>
      </c>
      <c r="L83" t="s">
        <v>103</v>
      </c>
      <c r="M83" t="s">
        <v>1348</v>
      </c>
      <c r="N83" t="str">
        <f t="shared" si="8"/>
        <v>Ceramics</v>
      </c>
      <c r="O83" t="str">
        <f t="shared" si="9"/>
        <v>Ceramics</v>
      </c>
    </row>
    <row r="84" spans="2:15" ht="15.75" x14ac:dyDescent="0.25">
      <c r="B84" s="103" t="str">
        <f>IF(L84="","",IF(Declaration!$I$4="English",L84,IF(Declaration!$I$4="French",VLOOKUP($L84,Languages!$A$1:$G$5057,2,FALSE),IF(Declaration!$I$4="Spanish",VLOOKUP($L84,Languages!$A$1:$G$5057,3,FALSE),IF(Declaration!$I$4="German",VLOOKUP($L84,Languages!$A$1:$G$5057,4,FALSE),IF(Declaration!$I$4="Chinese",VLOOKUP($L84,Languages!$A$1:$G$5057,5,FALSE),IF(Declaration!$I$4="Japanese",VLOOKUP($L84,Languages!$A$1:$G$5057,6,FALSE),IF(Declaration!$I$4="Portugese",VLOOKUP($L84,Languages!$A$1:$G$5057,7,FALSE)))))))))</f>
        <v>Cereal Grains</v>
      </c>
      <c r="C84" s="103" t="str">
        <f>IF(M84="","",IF(Declaration!$I$4="English",M84,IF(Declaration!$I$4="French",VLOOKUP($M84,Languages!$A$1:$G$5057,2,FALSE),IF(Declaration!$I$4="Spanish",VLOOKUP($M84,Languages!$A$1:$G$5057,3,FALSE),IF(Declaration!$I$4="German",VLOOKUP($M84,Languages!$A$1:$G$5057,4,FALSE),IF(Declaration!$I$4="Chinese",VLOOKUP($M84,Languages!$A$1:$G$5057,5,FALSE),IF(Declaration!$I$4="Japanese",VLOOKUP($M84,Languages!$A$1:$G$5057,6,FALSE),IF(Declaration!$I$4="Portugese",VLOOKUP($M84,Languages!$A$1:$G$5057,7,FALSE)))))))))</f>
        <v>El Salvador</v>
      </c>
      <c r="D84" s="199"/>
      <c r="E84" s="199"/>
      <c r="H84">
        <f t="shared" si="7"/>
        <v>0</v>
      </c>
      <c r="L84" t="s">
        <v>29</v>
      </c>
      <c r="M84" t="s">
        <v>1532</v>
      </c>
      <c r="N84" t="str">
        <f t="shared" si="8"/>
        <v>Cereal Grains</v>
      </c>
      <c r="O84" t="str">
        <f t="shared" si="9"/>
        <v>Cereal Grains</v>
      </c>
    </row>
    <row r="85" spans="2:15" ht="15.75" x14ac:dyDescent="0.25">
      <c r="B85" s="103" t="str">
        <f>IF(L85="","",IF(Declaration!$I$4="English",L85,IF(Declaration!$I$4="French",VLOOKUP($L85,Languages!$A$1:$G$5057,2,FALSE),IF(Declaration!$I$4="Spanish",VLOOKUP($L85,Languages!$A$1:$G$5057,3,FALSE),IF(Declaration!$I$4="German",VLOOKUP($L85,Languages!$A$1:$G$5057,4,FALSE),IF(Declaration!$I$4="Chinese",VLOOKUP($L85,Languages!$A$1:$G$5057,5,FALSE),IF(Declaration!$I$4="Japanese",VLOOKUP($L85,Languages!$A$1:$G$5057,6,FALSE),IF(Declaration!$I$4="Portugese",VLOOKUP($L85,Languages!$A$1:$G$5057,7,FALSE)))))))))</f>
        <v>Charcoal</v>
      </c>
      <c r="C85" s="103" t="str">
        <f>IF(M85="","",IF(Declaration!$I$4="English",M85,IF(Declaration!$I$4="French",VLOOKUP($M85,Languages!$A$1:$G$5057,2,FALSE),IF(Declaration!$I$4="Spanish",VLOOKUP($M85,Languages!$A$1:$G$5057,3,FALSE),IF(Declaration!$I$4="German",VLOOKUP($M85,Languages!$A$1:$G$5057,4,FALSE),IF(Declaration!$I$4="Chinese",VLOOKUP($M85,Languages!$A$1:$G$5057,5,FALSE),IF(Declaration!$I$4="Japanese",VLOOKUP($M85,Languages!$A$1:$G$5057,6,FALSE),IF(Declaration!$I$4="Portugese",VLOOKUP($M85,Languages!$A$1:$G$5057,7,FALSE)))))))))</f>
        <v>Brazil</v>
      </c>
      <c r="D85" s="199"/>
      <c r="E85" s="199"/>
      <c r="H85">
        <f t="shared" si="7"/>
        <v>0</v>
      </c>
      <c r="L85" t="s">
        <v>30</v>
      </c>
      <c r="M85" t="s">
        <v>1348</v>
      </c>
      <c r="N85" t="str">
        <f t="shared" si="8"/>
        <v>Charcoal</v>
      </c>
      <c r="O85" t="str">
        <f t="shared" si="9"/>
        <v>Charcoal</v>
      </c>
    </row>
    <row r="86" spans="2:15" ht="15.75" x14ac:dyDescent="0.25">
      <c r="B86" s="103" t="str">
        <f>IF(L86="","",IF(Declaration!$I$4="English",L86,IF(Declaration!$I$4="French",VLOOKUP($L86,Languages!$A$1:$G$5057,2,FALSE),IF(Declaration!$I$4="Spanish",VLOOKUP($L86,Languages!$A$1:$G$5057,3,FALSE),IF(Declaration!$I$4="German",VLOOKUP($L86,Languages!$A$1:$G$5057,4,FALSE),IF(Declaration!$I$4="Chinese",VLOOKUP($L86,Languages!$A$1:$G$5057,5,FALSE),IF(Declaration!$I$4="Japanese",VLOOKUP($L86,Languages!$A$1:$G$5057,6,FALSE),IF(Declaration!$I$4="Portugese",VLOOKUP($L86,Languages!$A$1:$G$5057,7,FALSE)))))))))</f>
        <v>Charcoal</v>
      </c>
      <c r="C86" s="103" t="str">
        <f>IF(M86="","",IF(Declaration!$I$4="English",M86,IF(Declaration!$I$4="French",VLOOKUP($M86,Languages!$A$1:$G$5057,2,FALSE),IF(Declaration!$I$4="Spanish",VLOOKUP($M86,Languages!$A$1:$G$5057,3,FALSE),IF(Declaration!$I$4="German",VLOOKUP($M86,Languages!$A$1:$G$5057,4,FALSE),IF(Declaration!$I$4="Chinese",VLOOKUP($M86,Languages!$A$1:$G$5057,5,FALSE),IF(Declaration!$I$4="Japanese",VLOOKUP($M86,Languages!$A$1:$G$5057,6,FALSE),IF(Declaration!$I$4="Portugese",VLOOKUP($M86,Languages!$A$1:$G$5057,7,FALSE)))))))))</f>
        <v>Uganda</v>
      </c>
      <c r="D86" s="199"/>
      <c r="E86" s="199"/>
      <c r="H86">
        <f t="shared" si="7"/>
        <v>0</v>
      </c>
      <c r="L86" t="s">
        <v>30</v>
      </c>
      <c r="M86" t="s">
        <v>2272</v>
      </c>
      <c r="N86" t="str">
        <f t="shared" si="8"/>
        <v>Charcoal</v>
      </c>
      <c r="O86" t="str">
        <f t="shared" si="9"/>
        <v>Charcoal</v>
      </c>
    </row>
    <row r="87" spans="2:15" ht="15.75" x14ac:dyDescent="0.25">
      <c r="B87" s="103" t="str">
        <f>IF(L87="","",IF(Declaration!$I$4="English",L87,IF(Declaration!$I$4="French",VLOOKUP($L87,Languages!$A$1:$G$5057,2,FALSE),IF(Declaration!$I$4="Spanish",VLOOKUP($L87,Languages!$A$1:$G$5057,3,FALSE),IF(Declaration!$I$4="German",VLOOKUP($L87,Languages!$A$1:$G$5057,4,FALSE),IF(Declaration!$I$4="Chinese",VLOOKUP($L87,Languages!$A$1:$G$5057,5,FALSE),IF(Declaration!$I$4="Japanese",VLOOKUP($L87,Languages!$A$1:$G$5057,6,FALSE),IF(Declaration!$I$4="Portugese",VLOOKUP($L87,Languages!$A$1:$G$5057,7,FALSE)))))))))</f>
        <v>Chile Peppers</v>
      </c>
      <c r="C87" s="103" t="str">
        <f>IF(M87="","",IF(Declaration!$I$4="English",M87,IF(Declaration!$I$4="French",VLOOKUP($M87,Languages!$A$1:$G$5057,2,FALSE),IF(Declaration!$I$4="Spanish",VLOOKUP($M87,Languages!$A$1:$G$5057,3,FALSE),IF(Declaration!$I$4="German",VLOOKUP($M87,Languages!$A$1:$G$5057,4,FALSE),IF(Declaration!$I$4="Chinese",VLOOKUP($M87,Languages!$A$1:$G$5057,5,FALSE),IF(Declaration!$I$4="Japanese",VLOOKUP($M87,Languages!$A$1:$G$5057,6,FALSE),IF(Declaration!$I$4="Portugese",VLOOKUP($M87,Languages!$A$1:$G$5057,7,FALSE)))))))))</f>
        <v>Mexico</v>
      </c>
      <c r="D87" s="199"/>
      <c r="E87" s="199"/>
      <c r="H87">
        <f t="shared" si="7"/>
        <v>0</v>
      </c>
      <c r="L87" t="s">
        <v>31</v>
      </c>
      <c r="M87" t="s">
        <v>1870</v>
      </c>
      <c r="N87" t="str">
        <f t="shared" si="8"/>
        <v>Chile Peppers</v>
      </c>
      <c r="O87" t="str">
        <f t="shared" si="9"/>
        <v>Chile Peppers</v>
      </c>
    </row>
    <row r="88" spans="2:15" ht="15.75" x14ac:dyDescent="0.25">
      <c r="B88" s="103" t="str">
        <f>IF(L88="","",IF(Declaration!$I$4="English",L88,IF(Declaration!$I$4="French",VLOOKUP($L88,Languages!$A$1:$G$5057,2,FALSE),IF(Declaration!$I$4="Spanish",VLOOKUP($L88,Languages!$A$1:$G$5057,3,FALSE),IF(Declaration!$I$4="German",VLOOKUP($L88,Languages!$A$1:$G$5057,4,FALSE),IF(Declaration!$I$4="Chinese",VLOOKUP($L88,Languages!$A$1:$G$5057,5,FALSE),IF(Declaration!$I$4="Japanese",VLOOKUP($L88,Languages!$A$1:$G$5057,6,FALSE),IF(Declaration!$I$4="Portugese",VLOOKUP($L88,Languages!$A$1:$G$5057,7,FALSE)))))))))</f>
        <v>Christmas Decorations</v>
      </c>
      <c r="C88" s="103" t="str">
        <f>IF(M88="","",IF(Declaration!$I$4="English",M88,IF(Declaration!$I$4="French",VLOOKUP($M88,Languages!$A$1:$G$5057,2,FALSE),IF(Declaration!$I$4="Spanish",VLOOKUP($M88,Languages!$A$1:$G$5057,3,FALSE),IF(Declaration!$I$4="German",VLOOKUP($M88,Languages!$A$1:$G$5057,4,FALSE),IF(Declaration!$I$4="Chinese",VLOOKUP($M88,Languages!$A$1:$G$5057,5,FALSE),IF(Declaration!$I$4="Japanese",VLOOKUP($M88,Languages!$A$1:$G$5057,6,FALSE),IF(Declaration!$I$4="Portugese",VLOOKUP($M88,Languages!$A$1:$G$5057,7,FALSE)))))))))</f>
        <v>China</v>
      </c>
      <c r="D88" s="199"/>
      <c r="E88" s="199"/>
      <c r="H88">
        <f t="shared" si="7"/>
        <v>0</v>
      </c>
      <c r="L88" t="s">
        <v>104</v>
      </c>
      <c r="M88" t="s">
        <v>1413</v>
      </c>
      <c r="N88" t="str">
        <f t="shared" si="8"/>
        <v>Christmas Decorations</v>
      </c>
      <c r="O88" t="str">
        <f t="shared" si="9"/>
        <v>Christmas Decorations</v>
      </c>
    </row>
    <row r="89" spans="2:15" ht="15.75" x14ac:dyDescent="0.25">
      <c r="B89" s="103" t="str">
        <f>IF(L89="","",IF(Declaration!$I$4="English",L89,IF(Declaration!$I$4="French",VLOOKUP($L89,Languages!$A$1:$G$5057,2,FALSE),IF(Declaration!$I$4="Spanish",VLOOKUP($L89,Languages!$A$1:$G$5057,3,FALSE),IF(Declaration!$I$4="German",VLOOKUP($L89,Languages!$A$1:$G$5057,4,FALSE),IF(Declaration!$I$4="Chinese",VLOOKUP($L89,Languages!$A$1:$G$5057,5,FALSE),IF(Declaration!$I$4="Japanese",VLOOKUP($L89,Languages!$A$1:$G$5057,6,FALSE),IF(Declaration!$I$4="Portugese",VLOOKUP($L89,Languages!$A$1:$G$5057,7,FALSE)))))))))</f>
        <v>Citrus Fruits</v>
      </c>
      <c r="C89" s="103" t="str">
        <f>IF(M89="","",IF(Declaration!$I$4="English",M89,IF(Declaration!$I$4="French",VLOOKUP($M89,Languages!$A$1:$G$5057,2,FALSE),IF(Declaration!$I$4="Spanish",VLOOKUP($M89,Languages!$A$1:$G$5057,3,FALSE),IF(Declaration!$I$4="German",VLOOKUP($M89,Languages!$A$1:$G$5057,4,FALSE),IF(Declaration!$I$4="Chinese",VLOOKUP($M89,Languages!$A$1:$G$5057,5,FALSE),IF(Declaration!$I$4="Japanese",VLOOKUP($M89,Languages!$A$1:$G$5057,6,FALSE),IF(Declaration!$I$4="Portugese",VLOOKUP($M89,Languages!$A$1:$G$5057,7,FALSE)))))))))</f>
        <v>Belize</v>
      </c>
      <c r="D89" s="199"/>
      <c r="E89" s="199"/>
      <c r="H89">
        <f t="shared" si="7"/>
        <v>0</v>
      </c>
      <c r="L89" t="s">
        <v>32</v>
      </c>
      <c r="M89" t="s">
        <v>1315</v>
      </c>
      <c r="N89" t="str">
        <f t="shared" si="8"/>
        <v>Citrus Fruits</v>
      </c>
      <c r="O89" t="str">
        <f t="shared" si="9"/>
        <v>Citrus Fruits</v>
      </c>
    </row>
    <row r="90" spans="2:15" ht="15.75" x14ac:dyDescent="0.25">
      <c r="B90" s="103" t="str">
        <f>IF(L90="","",IF(Declaration!$I$4="English",L90,IF(Declaration!$I$4="French",VLOOKUP($L90,Languages!$A$1:$G$5057,2,FALSE),IF(Declaration!$I$4="Spanish",VLOOKUP($L90,Languages!$A$1:$G$5057,3,FALSE),IF(Declaration!$I$4="German",VLOOKUP($L90,Languages!$A$1:$G$5057,4,FALSE),IF(Declaration!$I$4="Chinese",VLOOKUP($L90,Languages!$A$1:$G$5057,5,FALSE),IF(Declaration!$I$4="Japanese",VLOOKUP($L90,Languages!$A$1:$G$5057,6,FALSE),IF(Declaration!$I$4="Portugese",VLOOKUP($L90,Languages!$A$1:$G$5057,7,FALSE)))))))))</f>
        <v>Citrus Fruits</v>
      </c>
      <c r="C90" s="103" t="str">
        <f>IF(M90="","",IF(Declaration!$I$4="English",M90,IF(Declaration!$I$4="French",VLOOKUP($M90,Languages!$A$1:$G$5057,2,FALSE),IF(Declaration!$I$4="Spanish",VLOOKUP($M90,Languages!$A$1:$G$5057,3,FALSE),IF(Declaration!$I$4="German",VLOOKUP($M90,Languages!$A$1:$G$5057,4,FALSE),IF(Declaration!$I$4="Chinese",VLOOKUP($M90,Languages!$A$1:$G$5057,5,FALSE),IF(Declaration!$I$4="Japanese",VLOOKUP($M90,Languages!$A$1:$G$5057,6,FALSE),IF(Declaration!$I$4="Portugese",VLOOKUP($M90,Languages!$A$1:$G$5057,7,FALSE)))))))))</f>
        <v>Turkey</v>
      </c>
      <c r="D90" s="199"/>
      <c r="E90" s="199"/>
      <c r="H90">
        <f t="shared" si="7"/>
        <v>0</v>
      </c>
      <c r="L90" t="s">
        <v>32</v>
      </c>
      <c r="M90" t="s">
        <v>2256</v>
      </c>
      <c r="N90" t="str">
        <f t="shared" si="8"/>
        <v>Citrus Fruits</v>
      </c>
      <c r="O90" t="str">
        <f t="shared" si="9"/>
        <v>Citrus Fruits</v>
      </c>
    </row>
    <row r="91" spans="2:15" ht="15.75" x14ac:dyDescent="0.25">
      <c r="B91" s="103" t="str">
        <f>IF(L91="","",IF(Declaration!$I$4="English",L91,IF(Declaration!$I$4="French",VLOOKUP($L91,Languages!$A$1:$G$5057,2,FALSE),IF(Declaration!$I$4="Spanish",VLOOKUP($L91,Languages!$A$1:$G$5057,3,FALSE),IF(Declaration!$I$4="German",VLOOKUP($L91,Languages!$A$1:$G$5057,4,FALSE),IF(Declaration!$I$4="Chinese",VLOOKUP($L91,Languages!$A$1:$G$5057,5,FALSE),IF(Declaration!$I$4="Japanese",VLOOKUP($L91,Languages!$A$1:$G$5057,6,FALSE),IF(Declaration!$I$4="Portugese",VLOOKUP($L91,Languages!$A$1:$G$5057,7,FALSE)))))))))</f>
        <v>Cloves</v>
      </c>
      <c r="C91" s="103" t="str">
        <f>IF(M91="","",IF(Declaration!$I$4="English",M91,IF(Declaration!$I$4="French",VLOOKUP($M91,Languages!$A$1:$G$5057,2,FALSE),IF(Declaration!$I$4="Spanish",VLOOKUP($M91,Languages!$A$1:$G$5057,3,FALSE),IF(Declaration!$I$4="German",VLOOKUP($M91,Languages!$A$1:$G$5057,4,FALSE),IF(Declaration!$I$4="Chinese",VLOOKUP($M91,Languages!$A$1:$G$5057,5,FALSE),IF(Declaration!$I$4="Japanese",VLOOKUP($M91,Languages!$A$1:$G$5057,6,FALSE),IF(Declaration!$I$4="Portugese",VLOOKUP($M91,Languages!$A$1:$G$5057,7,FALSE)))))))))</f>
        <v>Tanzania</v>
      </c>
      <c r="D91" s="199"/>
      <c r="E91" s="199"/>
      <c r="H91">
        <f t="shared" si="7"/>
        <v>0</v>
      </c>
      <c r="L91" t="s">
        <v>33</v>
      </c>
      <c r="M91" t="s">
        <v>5013</v>
      </c>
      <c r="N91" t="str">
        <f t="shared" si="8"/>
        <v>Cloves</v>
      </c>
      <c r="O91" t="str">
        <f t="shared" si="9"/>
        <v>Cloves</v>
      </c>
    </row>
    <row r="92" spans="2:15" ht="15.75" x14ac:dyDescent="0.25">
      <c r="B92" s="103" t="str">
        <f>IF(L92="","",IF(Declaration!$I$4="English",L92,IF(Declaration!$I$4="French",VLOOKUP($L92,Languages!$A$1:$G$5057,2,FALSE),IF(Declaration!$I$4="Spanish",VLOOKUP($L92,Languages!$A$1:$G$5057,3,FALSE),IF(Declaration!$I$4="German",VLOOKUP($L92,Languages!$A$1:$G$5057,4,FALSE),IF(Declaration!$I$4="Chinese",VLOOKUP($L92,Languages!$A$1:$G$5057,5,FALSE),IF(Declaration!$I$4="Japanese",VLOOKUP($L92,Languages!$A$1:$G$5057,6,FALSE),IF(Declaration!$I$4="Portugese",VLOOKUP($L92,Languages!$A$1:$G$5057,7,FALSE)))))))))</f>
        <v>Coal</v>
      </c>
      <c r="C92" s="103" t="str">
        <f>IF(M92="","",IF(Declaration!$I$4="English",M92,IF(Declaration!$I$4="French",VLOOKUP($M92,Languages!$A$1:$G$5057,2,FALSE),IF(Declaration!$I$4="Spanish",VLOOKUP($M92,Languages!$A$1:$G$5057,3,FALSE),IF(Declaration!$I$4="German",VLOOKUP($M92,Languages!$A$1:$G$5057,4,FALSE),IF(Declaration!$I$4="Chinese",VLOOKUP($M92,Languages!$A$1:$G$5057,5,FALSE),IF(Declaration!$I$4="Japanese",VLOOKUP($M92,Languages!$A$1:$G$5057,6,FALSE),IF(Declaration!$I$4="Portugese",VLOOKUP($M92,Languages!$A$1:$G$5057,7,FALSE)))))))))</f>
        <v>Afghanistan</v>
      </c>
      <c r="D92" s="199"/>
      <c r="E92" s="199"/>
      <c r="H92">
        <f t="shared" si="7"/>
        <v>0</v>
      </c>
      <c r="L92" t="s">
        <v>143</v>
      </c>
      <c r="M92" t="s">
        <v>1220</v>
      </c>
      <c r="N92" t="str">
        <f t="shared" si="8"/>
        <v>Coal</v>
      </c>
      <c r="O92" t="str">
        <f t="shared" si="9"/>
        <v>Coal</v>
      </c>
    </row>
    <row r="93" spans="2:15" ht="15.75" x14ac:dyDescent="0.25">
      <c r="B93" s="103" t="str">
        <f>IF(L93="","",IF(Declaration!$I$4="English",L93,IF(Declaration!$I$4="French",VLOOKUP($L93,Languages!$A$1:$G$5057,2,FALSE),IF(Declaration!$I$4="Spanish",VLOOKUP($L93,Languages!$A$1:$G$5057,3,FALSE),IF(Declaration!$I$4="German",VLOOKUP($L93,Languages!$A$1:$G$5057,4,FALSE),IF(Declaration!$I$4="Chinese",VLOOKUP($L93,Languages!$A$1:$G$5057,5,FALSE),IF(Declaration!$I$4="Japanese",VLOOKUP($L93,Languages!$A$1:$G$5057,6,FALSE),IF(Declaration!$I$4="Portugese",VLOOKUP($L93,Languages!$A$1:$G$5057,7,FALSE)))))))))</f>
        <v>Coal</v>
      </c>
      <c r="C93" s="103" t="str">
        <f>IF(M93="","",IF(Declaration!$I$4="English",M93,IF(Declaration!$I$4="French",VLOOKUP($M93,Languages!$A$1:$G$5057,2,FALSE),IF(Declaration!$I$4="Spanish",VLOOKUP($M93,Languages!$A$1:$G$5057,3,FALSE),IF(Declaration!$I$4="German",VLOOKUP($M93,Languages!$A$1:$G$5057,4,FALSE),IF(Declaration!$I$4="Chinese",VLOOKUP($M93,Languages!$A$1:$G$5057,5,FALSE),IF(Declaration!$I$4="Japanese",VLOOKUP($M93,Languages!$A$1:$G$5057,6,FALSE),IF(Declaration!$I$4="Portugese",VLOOKUP($M93,Languages!$A$1:$G$5057,7,FALSE)))))))))</f>
        <v>China</v>
      </c>
      <c r="D93" s="199"/>
      <c r="E93" s="199"/>
      <c r="H93">
        <f t="shared" si="7"/>
        <v>0</v>
      </c>
      <c r="L93" t="s">
        <v>143</v>
      </c>
      <c r="M93" t="s">
        <v>1413</v>
      </c>
      <c r="N93" t="str">
        <f t="shared" si="8"/>
        <v>Coal</v>
      </c>
      <c r="O93" t="str">
        <f t="shared" si="9"/>
        <v>Coal</v>
      </c>
    </row>
    <row r="94" spans="2:15" ht="15.75" x14ac:dyDescent="0.25">
      <c r="B94" s="103" t="str">
        <f>IF(L94="","",IF(Declaration!$I$4="English",L94,IF(Declaration!$I$4="French",VLOOKUP($L94,Languages!$A$1:$G$5057,2,FALSE),IF(Declaration!$I$4="Spanish",VLOOKUP($L94,Languages!$A$1:$G$5057,3,FALSE),IF(Declaration!$I$4="German",VLOOKUP($L94,Languages!$A$1:$G$5057,4,FALSE),IF(Declaration!$I$4="Chinese",VLOOKUP($L94,Languages!$A$1:$G$5057,5,FALSE),IF(Declaration!$I$4="Japanese",VLOOKUP($L94,Languages!$A$1:$G$5057,6,FALSE),IF(Declaration!$I$4="Portugese",VLOOKUP($L94,Languages!$A$1:$G$5057,7,FALSE)))))))))</f>
        <v>Coal</v>
      </c>
      <c r="C94" s="103" t="str">
        <f>IF(M94="","",IF(Declaration!$I$4="English",M94,IF(Declaration!$I$4="French",VLOOKUP($M94,Languages!$A$1:$G$5057,2,FALSE),IF(Declaration!$I$4="Spanish",VLOOKUP($M94,Languages!$A$1:$G$5057,3,FALSE),IF(Declaration!$I$4="German",VLOOKUP($M94,Languages!$A$1:$G$5057,4,FALSE),IF(Declaration!$I$4="Chinese",VLOOKUP($M94,Languages!$A$1:$G$5057,5,FALSE),IF(Declaration!$I$4="Japanese",VLOOKUP($M94,Languages!$A$1:$G$5057,6,FALSE),IF(Declaration!$I$4="Portugese",VLOOKUP($M94,Languages!$A$1:$G$5057,7,FALSE)))))))))</f>
        <v>Colombia</v>
      </c>
      <c r="D94" s="199"/>
      <c r="E94" s="199"/>
      <c r="H94">
        <f t="shared" si="7"/>
        <v>0</v>
      </c>
      <c r="L94" t="s">
        <v>143</v>
      </c>
      <c r="M94" t="s">
        <v>1435</v>
      </c>
      <c r="N94" t="str">
        <f t="shared" si="8"/>
        <v>Coal</v>
      </c>
      <c r="O94" t="str">
        <f t="shared" si="9"/>
        <v>Coal</v>
      </c>
    </row>
    <row r="95" spans="2:15" ht="15.75" x14ac:dyDescent="0.25">
      <c r="B95" s="103" t="str">
        <f>IF(L95="","",IF(Declaration!$I$4="English",L95,IF(Declaration!$I$4="French",VLOOKUP($L95,Languages!$A$1:$G$5057,2,FALSE),IF(Declaration!$I$4="Spanish",VLOOKUP($L95,Languages!$A$1:$G$5057,3,FALSE),IF(Declaration!$I$4="German",VLOOKUP($L95,Languages!$A$1:$G$5057,4,FALSE),IF(Declaration!$I$4="Chinese",VLOOKUP($L95,Languages!$A$1:$G$5057,5,FALSE),IF(Declaration!$I$4="Japanese",VLOOKUP($L95,Languages!$A$1:$G$5057,6,FALSE),IF(Declaration!$I$4="Portugese",VLOOKUP($L95,Languages!$A$1:$G$5057,7,FALSE)))))))))</f>
        <v>Coal</v>
      </c>
      <c r="C95" s="103" t="str">
        <f>IF(M95="","",IF(Declaration!$I$4="English",M95,IF(Declaration!$I$4="French",VLOOKUP($M95,Languages!$A$1:$G$5057,2,FALSE),IF(Declaration!$I$4="Spanish",VLOOKUP($M95,Languages!$A$1:$G$5057,3,FALSE),IF(Declaration!$I$4="German",VLOOKUP($M95,Languages!$A$1:$G$5057,4,FALSE),IF(Declaration!$I$4="Chinese",VLOOKUP($M95,Languages!$A$1:$G$5057,5,FALSE),IF(Declaration!$I$4="Japanese",VLOOKUP($M95,Languages!$A$1:$G$5057,6,FALSE),IF(Declaration!$I$4="Portugese",VLOOKUP($M95,Languages!$A$1:$G$5057,7,FALSE)))))))))</f>
        <v>Mongolia</v>
      </c>
      <c r="D95" s="199"/>
      <c r="E95" s="199"/>
      <c r="H95">
        <f t="shared" si="7"/>
        <v>0</v>
      </c>
      <c r="L95" t="s">
        <v>143</v>
      </c>
      <c r="M95" t="s">
        <v>1894</v>
      </c>
      <c r="N95" t="str">
        <f t="shared" si="8"/>
        <v>Coal</v>
      </c>
      <c r="O95" t="str">
        <f t="shared" si="9"/>
        <v>Coal</v>
      </c>
    </row>
    <row r="96" spans="2:15" ht="15.75" x14ac:dyDescent="0.25">
      <c r="B96" s="103" t="str">
        <f>IF(L96="","",IF(Declaration!$I$4="English",L96,IF(Declaration!$I$4="French",VLOOKUP($L96,Languages!$A$1:$G$5057,2,FALSE),IF(Declaration!$I$4="Spanish",VLOOKUP($L96,Languages!$A$1:$G$5057,3,FALSE),IF(Declaration!$I$4="German",VLOOKUP($L96,Languages!$A$1:$G$5057,4,FALSE),IF(Declaration!$I$4="Chinese",VLOOKUP($L96,Languages!$A$1:$G$5057,5,FALSE),IF(Declaration!$I$4="Japanese",VLOOKUP($L96,Languages!$A$1:$G$5057,6,FALSE),IF(Declaration!$I$4="Portugese",VLOOKUP($L96,Languages!$A$1:$G$5057,7,FALSE)))))))))</f>
        <v>Coal</v>
      </c>
      <c r="C96" s="103" t="str">
        <f>IF(M96="","",IF(Declaration!$I$4="English",M96,IF(Declaration!$I$4="French",VLOOKUP($M96,Languages!$A$1:$G$5057,2,FALSE),IF(Declaration!$I$4="Spanish",VLOOKUP($M96,Languages!$A$1:$G$5057,3,FALSE),IF(Declaration!$I$4="German",VLOOKUP($M96,Languages!$A$1:$G$5057,4,FALSE),IF(Declaration!$I$4="Chinese",VLOOKUP($M96,Languages!$A$1:$G$5057,5,FALSE),IF(Declaration!$I$4="Japanese",VLOOKUP($M96,Languages!$A$1:$G$5057,6,FALSE),IF(Declaration!$I$4="Portugese",VLOOKUP($M96,Languages!$A$1:$G$5057,7,FALSE)))))))))</f>
        <v>North Korea</v>
      </c>
      <c r="D96" s="199"/>
      <c r="E96" s="199"/>
      <c r="H96">
        <f t="shared" si="7"/>
        <v>0</v>
      </c>
      <c r="L96" t="s">
        <v>143</v>
      </c>
      <c r="M96" t="s">
        <v>4999</v>
      </c>
      <c r="N96" t="str">
        <f t="shared" si="8"/>
        <v>Coal</v>
      </c>
      <c r="O96" t="str">
        <f t="shared" si="9"/>
        <v>Coal</v>
      </c>
    </row>
    <row r="97" spans="2:15" ht="15.75" x14ac:dyDescent="0.25">
      <c r="B97" s="103" t="str">
        <f>IF(L97="","",IF(Declaration!$I$4="English",L97,IF(Declaration!$I$4="French",VLOOKUP($L97,Languages!$A$1:$G$5057,2,FALSE),IF(Declaration!$I$4="Spanish",VLOOKUP($L97,Languages!$A$1:$G$5057,3,FALSE),IF(Declaration!$I$4="German",VLOOKUP($L97,Languages!$A$1:$G$5057,4,FALSE),IF(Declaration!$I$4="Chinese",VLOOKUP($L97,Languages!$A$1:$G$5057,5,FALSE),IF(Declaration!$I$4="Japanese",VLOOKUP($L97,Languages!$A$1:$G$5057,6,FALSE),IF(Declaration!$I$4="Portugese",VLOOKUP($L97,Languages!$A$1:$G$5057,7,FALSE)))))))))</f>
        <v>Coal</v>
      </c>
      <c r="C97" s="103" t="str">
        <f>IF(M97="","",IF(Declaration!$I$4="English",M97,IF(Declaration!$I$4="French",VLOOKUP($M97,Languages!$A$1:$G$5057,2,FALSE),IF(Declaration!$I$4="Spanish",VLOOKUP($M97,Languages!$A$1:$G$5057,3,FALSE),IF(Declaration!$I$4="German",VLOOKUP($M97,Languages!$A$1:$G$5057,4,FALSE),IF(Declaration!$I$4="Chinese",VLOOKUP($M97,Languages!$A$1:$G$5057,5,FALSE),IF(Declaration!$I$4="Japanese",VLOOKUP($M97,Languages!$A$1:$G$5057,6,FALSE),IF(Declaration!$I$4="Portugese",VLOOKUP($M97,Languages!$A$1:$G$5057,7,FALSE)))))))))</f>
        <v>Pakistan</v>
      </c>
      <c r="D97" s="199"/>
      <c r="E97" s="199"/>
      <c r="H97">
        <f t="shared" si="7"/>
        <v>0</v>
      </c>
      <c r="L97" t="s">
        <v>143</v>
      </c>
      <c r="M97" t="s">
        <v>1976</v>
      </c>
      <c r="N97" t="str">
        <f t="shared" si="8"/>
        <v>Coal</v>
      </c>
      <c r="O97" t="str">
        <f t="shared" si="9"/>
        <v>Coal</v>
      </c>
    </row>
    <row r="98" spans="2:15" ht="15.75" x14ac:dyDescent="0.25">
      <c r="B98" s="103" t="str">
        <f>IF(L98="","",IF(Declaration!$I$4="English",L98,IF(Declaration!$I$4="French",VLOOKUP($L98,Languages!$A$1:$G$5057,2,FALSE),IF(Declaration!$I$4="Spanish",VLOOKUP($L98,Languages!$A$1:$G$5057,3,FALSE),IF(Declaration!$I$4="German",VLOOKUP($L98,Languages!$A$1:$G$5057,4,FALSE),IF(Declaration!$I$4="Chinese",VLOOKUP($L98,Languages!$A$1:$G$5057,5,FALSE),IF(Declaration!$I$4="Japanese",VLOOKUP($L98,Languages!$A$1:$G$5057,6,FALSE),IF(Declaration!$I$4="Portugese",VLOOKUP($L98,Languages!$A$1:$G$5057,7,FALSE)))))))))</f>
        <v>Coal</v>
      </c>
      <c r="C98" s="103" t="str">
        <f>IF(M98="","",IF(Declaration!$I$4="English",M98,IF(Declaration!$I$4="French",VLOOKUP($M98,Languages!$A$1:$G$5057,2,FALSE),IF(Declaration!$I$4="Spanish",VLOOKUP($M98,Languages!$A$1:$G$5057,3,FALSE),IF(Declaration!$I$4="German",VLOOKUP($M98,Languages!$A$1:$G$5057,4,FALSE),IF(Declaration!$I$4="Chinese",VLOOKUP($M98,Languages!$A$1:$G$5057,5,FALSE),IF(Declaration!$I$4="Japanese",VLOOKUP($M98,Languages!$A$1:$G$5057,6,FALSE),IF(Declaration!$I$4="Portugese",VLOOKUP($M98,Languages!$A$1:$G$5057,7,FALSE)))))))))</f>
        <v>Ukraine</v>
      </c>
      <c r="D98" s="199"/>
      <c r="E98" s="199"/>
      <c r="H98">
        <f t="shared" si="7"/>
        <v>0</v>
      </c>
      <c r="L98" t="s">
        <v>143</v>
      </c>
      <c r="M98" t="s">
        <v>2276</v>
      </c>
      <c r="N98" t="str">
        <f t="shared" si="8"/>
        <v>Coal</v>
      </c>
      <c r="O98" t="str">
        <f t="shared" si="9"/>
        <v>Coal</v>
      </c>
    </row>
    <row r="99" spans="2:15" ht="15.75" x14ac:dyDescent="0.25">
      <c r="B99" s="103" t="str">
        <f>IF(L99="","",IF(Declaration!$I$4="English",L99,IF(Declaration!$I$4="French",VLOOKUP($L99,Languages!$A$1:$G$5057,2,FALSE),IF(Declaration!$I$4="Spanish",VLOOKUP($L99,Languages!$A$1:$G$5057,3,FALSE),IF(Declaration!$I$4="German",VLOOKUP($L99,Languages!$A$1:$G$5057,4,FALSE),IF(Declaration!$I$4="Chinese",VLOOKUP($L99,Languages!$A$1:$G$5057,5,FALSE),IF(Declaration!$I$4="Japanese",VLOOKUP($L99,Languages!$A$1:$G$5057,6,FALSE),IF(Declaration!$I$4="Portugese",VLOOKUP($L99,Languages!$A$1:$G$5057,7,FALSE)))))))))</f>
        <v>Cobalt ore (heterogenite)</v>
      </c>
      <c r="C99" s="103" t="str">
        <f>IF(M99="","",IF(Declaration!$I$4="English",M99,IF(Declaration!$I$4="French",VLOOKUP($M99,Languages!$A$1:$G$5057,2,FALSE),IF(Declaration!$I$4="Spanish",VLOOKUP($M99,Languages!$A$1:$G$5057,3,FALSE),IF(Declaration!$I$4="German",VLOOKUP($M99,Languages!$A$1:$G$5057,4,FALSE),IF(Declaration!$I$4="Chinese",VLOOKUP($M99,Languages!$A$1:$G$5057,5,FALSE),IF(Declaration!$I$4="Japanese",VLOOKUP($M99,Languages!$A$1:$G$5057,6,FALSE),IF(Declaration!$I$4="Portugese",VLOOKUP($M99,Languages!$A$1:$G$5057,7,FALSE)))))))))</f>
        <v>Democratic Republic of the Congo</v>
      </c>
      <c r="D99" s="199"/>
      <c r="E99" s="199"/>
      <c r="H99">
        <f t="shared" si="7"/>
        <v>0</v>
      </c>
      <c r="L99" t="s">
        <v>144</v>
      </c>
      <c r="M99" t="s">
        <v>5019</v>
      </c>
      <c r="N99" t="str">
        <f t="shared" si="8"/>
        <v>Cobalt ore (heterogenite)</v>
      </c>
      <c r="O99" t="str">
        <f t="shared" si="9"/>
        <v>Cobalt ore (heterogenite)</v>
      </c>
    </row>
    <row r="100" spans="2:15" ht="15.75" x14ac:dyDescent="0.25">
      <c r="B100" s="103" t="str">
        <f>IF(L100="","",IF(Declaration!$I$4="English",L100,IF(Declaration!$I$4="French",VLOOKUP($L100,Languages!$A$1:$G$5057,2,FALSE),IF(Declaration!$I$4="Spanish",VLOOKUP($L100,Languages!$A$1:$G$5057,3,FALSE),IF(Declaration!$I$4="German",VLOOKUP($L100,Languages!$A$1:$G$5057,4,FALSE),IF(Declaration!$I$4="Chinese",VLOOKUP($L100,Languages!$A$1:$G$5057,5,FALSE),IF(Declaration!$I$4="Japanese",VLOOKUP($L100,Languages!$A$1:$G$5057,6,FALSE),IF(Declaration!$I$4="Portugese",VLOOKUP($L100,Languages!$A$1:$G$5057,7,FALSE)))))))))</f>
        <v>Coca (stimulant plant)</v>
      </c>
      <c r="C100" s="103" t="str">
        <f>IF(M100="","",IF(Declaration!$I$4="English",M100,IF(Declaration!$I$4="French",VLOOKUP($M100,Languages!$A$1:$G$5057,2,FALSE),IF(Declaration!$I$4="Spanish",VLOOKUP($M100,Languages!$A$1:$G$5057,3,FALSE),IF(Declaration!$I$4="German",VLOOKUP($M100,Languages!$A$1:$G$5057,4,FALSE),IF(Declaration!$I$4="Chinese",VLOOKUP($M100,Languages!$A$1:$G$5057,5,FALSE),IF(Declaration!$I$4="Japanese",VLOOKUP($M100,Languages!$A$1:$G$5057,6,FALSE),IF(Declaration!$I$4="Portugese",VLOOKUP($M100,Languages!$A$1:$G$5057,7,FALSE)))))))))</f>
        <v>Colombia</v>
      </c>
      <c r="D100" s="199"/>
      <c r="E100" s="199"/>
      <c r="H100">
        <f t="shared" si="7"/>
        <v>0</v>
      </c>
      <c r="L100" t="s">
        <v>34</v>
      </c>
      <c r="M100" t="s">
        <v>1435</v>
      </c>
      <c r="N100" t="str">
        <f t="shared" si="8"/>
        <v>Coca (stimulant plant)</v>
      </c>
      <c r="O100" t="str">
        <f t="shared" si="9"/>
        <v>Coca (stimulant plant)</v>
      </c>
    </row>
    <row r="101" spans="2:15" ht="15.75" x14ac:dyDescent="0.25">
      <c r="B101" s="103" t="str">
        <f>IF(L101="","",IF(Declaration!$I$4="English",L101,IF(Declaration!$I$4="French",VLOOKUP($L101,Languages!$A$1:$G$5057,2,FALSE),IF(Declaration!$I$4="Spanish",VLOOKUP($L101,Languages!$A$1:$G$5057,3,FALSE),IF(Declaration!$I$4="German",VLOOKUP($L101,Languages!$A$1:$G$5057,4,FALSE),IF(Declaration!$I$4="Chinese",VLOOKUP($L101,Languages!$A$1:$G$5057,5,FALSE),IF(Declaration!$I$4="Japanese",VLOOKUP($L101,Languages!$A$1:$G$5057,6,FALSE),IF(Declaration!$I$4="Portugese",VLOOKUP($L101,Languages!$A$1:$G$5057,7,FALSE)))))))))</f>
        <v>Coca (stimulant plant)</v>
      </c>
      <c r="C101" s="103" t="str">
        <f>IF(M101="","",IF(Declaration!$I$4="English",M101,IF(Declaration!$I$4="French",VLOOKUP($M101,Languages!$A$1:$G$5057,2,FALSE),IF(Declaration!$I$4="Spanish",VLOOKUP($M101,Languages!$A$1:$G$5057,3,FALSE),IF(Declaration!$I$4="German",VLOOKUP($M101,Languages!$A$1:$G$5057,4,FALSE),IF(Declaration!$I$4="Chinese",VLOOKUP($M101,Languages!$A$1:$G$5057,5,FALSE),IF(Declaration!$I$4="Japanese",VLOOKUP($M101,Languages!$A$1:$G$5057,6,FALSE),IF(Declaration!$I$4="Portugese",VLOOKUP($M101,Languages!$A$1:$G$5057,7,FALSE)))))))))</f>
        <v>Peru</v>
      </c>
      <c r="D101" s="199"/>
      <c r="E101" s="199"/>
      <c r="H101">
        <f t="shared" si="7"/>
        <v>0</v>
      </c>
      <c r="L101" t="s">
        <v>34</v>
      </c>
      <c r="M101" t="s">
        <v>2007</v>
      </c>
      <c r="N101" t="str">
        <f t="shared" si="8"/>
        <v>Coca (stimulant plant)</v>
      </c>
      <c r="O101" t="str">
        <f t="shared" si="9"/>
        <v>Coca (stimulant plant)</v>
      </c>
    </row>
    <row r="102" spans="2:15" ht="15.75" x14ac:dyDescent="0.25">
      <c r="B102" s="103" t="str">
        <f>IF(L102="","",IF(Declaration!$I$4="English",L102,IF(Declaration!$I$4="French",VLOOKUP($L102,Languages!$A$1:$G$5057,2,FALSE),IF(Declaration!$I$4="Spanish",VLOOKUP($L102,Languages!$A$1:$G$5057,3,FALSE),IF(Declaration!$I$4="German",VLOOKUP($L102,Languages!$A$1:$G$5057,4,FALSE),IF(Declaration!$I$4="Chinese",VLOOKUP($L102,Languages!$A$1:$G$5057,5,FALSE),IF(Declaration!$I$4="Japanese",VLOOKUP($L102,Languages!$A$1:$G$5057,6,FALSE),IF(Declaration!$I$4="Portugese",VLOOKUP($L102,Languages!$A$1:$G$5057,7,FALSE)))))))))</f>
        <v>Cocoa</v>
      </c>
      <c r="C102" s="103" t="str">
        <f>IF(M102="","",IF(Declaration!$I$4="English",M102,IF(Declaration!$I$4="French",VLOOKUP($M102,Languages!$A$1:$G$5057,2,FALSE),IF(Declaration!$I$4="Spanish",VLOOKUP($M102,Languages!$A$1:$G$5057,3,FALSE),IF(Declaration!$I$4="German",VLOOKUP($M102,Languages!$A$1:$G$5057,4,FALSE),IF(Declaration!$I$4="Chinese",VLOOKUP($M102,Languages!$A$1:$G$5057,5,FALSE),IF(Declaration!$I$4="Japanese",VLOOKUP($M102,Languages!$A$1:$G$5057,6,FALSE),IF(Declaration!$I$4="Portugese",VLOOKUP($M102,Languages!$A$1:$G$5057,7,FALSE)))))))))</f>
        <v>Brazil</v>
      </c>
      <c r="D102" s="199"/>
      <c r="E102" s="199"/>
      <c r="H102">
        <f t="shared" si="7"/>
        <v>0</v>
      </c>
      <c r="L102" t="s">
        <v>35</v>
      </c>
      <c r="M102" t="s">
        <v>1348</v>
      </c>
      <c r="N102" t="str">
        <f t="shared" si="8"/>
        <v>Cocoa</v>
      </c>
      <c r="O102" t="str">
        <f t="shared" si="9"/>
        <v>Cocoa</v>
      </c>
    </row>
    <row r="103" spans="2:15" ht="15.75" x14ac:dyDescent="0.25">
      <c r="B103" s="103" t="str">
        <f>IF(L103="","",IF(Declaration!$I$4="English",L103,IF(Declaration!$I$4="French",VLOOKUP($L103,Languages!$A$1:$G$5057,2,FALSE),IF(Declaration!$I$4="Spanish",VLOOKUP($L103,Languages!$A$1:$G$5057,3,FALSE),IF(Declaration!$I$4="German",VLOOKUP($L103,Languages!$A$1:$G$5057,4,FALSE),IF(Declaration!$I$4="Chinese",VLOOKUP($L103,Languages!$A$1:$G$5057,5,FALSE),IF(Declaration!$I$4="Japanese",VLOOKUP($L103,Languages!$A$1:$G$5057,6,FALSE),IF(Declaration!$I$4="Portugese",VLOOKUP($L103,Languages!$A$1:$G$5057,7,FALSE)))))))))</f>
        <v>Cocoa</v>
      </c>
      <c r="C103" s="103" t="str">
        <f>IF(M103="","",IF(Declaration!$I$4="English",M103,IF(Declaration!$I$4="French",VLOOKUP($M103,Languages!$A$1:$G$5057,2,FALSE),IF(Declaration!$I$4="Spanish",VLOOKUP($M103,Languages!$A$1:$G$5057,3,FALSE),IF(Declaration!$I$4="German",VLOOKUP($M103,Languages!$A$1:$G$5057,4,FALSE),IF(Declaration!$I$4="Chinese",VLOOKUP($M103,Languages!$A$1:$G$5057,5,FALSE),IF(Declaration!$I$4="Japanese",VLOOKUP($M103,Languages!$A$1:$G$5057,6,FALSE),IF(Declaration!$I$4="Portugese",VLOOKUP($M103,Languages!$A$1:$G$5057,7,FALSE)))))))))</f>
        <v>Cameroon</v>
      </c>
      <c r="D103" s="199"/>
      <c r="E103" s="199"/>
      <c r="H103">
        <f t="shared" si="7"/>
        <v>0</v>
      </c>
      <c r="L103" t="s">
        <v>35</v>
      </c>
      <c r="M103" t="s">
        <v>1384</v>
      </c>
      <c r="N103" t="str">
        <f t="shared" si="8"/>
        <v>Cocoa</v>
      </c>
      <c r="O103" t="str">
        <f t="shared" si="9"/>
        <v>Cocoa</v>
      </c>
    </row>
    <row r="104" spans="2:15" ht="15.75" x14ac:dyDescent="0.25">
      <c r="B104" s="103" t="str">
        <f>IF(L104="","",IF(Declaration!$I$4="English",L104,IF(Declaration!$I$4="French",VLOOKUP($L104,Languages!$A$1:$G$5057,2,FALSE),IF(Declaration!$I$4="Spanish",VLOOKUP($L104,Languages!$A$1:$G$5057,3,FALSE),IF(Declaration!$I$4="German",VLOOKUP($L104,Languages!$A$1:$G$5057,4,FALSE),IF(Declaration!$I$4="Chinese",VLOOKUP($L104,Languages!$A$1:$G$5057,5,FALSE),IF(Declaration!$I$4="Japanese",VLOOKUP($L104,Languages!$A$1:$G$5057,6,FALSE),IF(Declaration!$I$4="Portugese",VLOOKUP($L104,Languages!$A$1:$G$5057,7,FALSE)))))))))</f>
        <v>Cocoa</v>
      </c>
      <c r="C104" s="103" t="str">
        <f>IF(M104="","",IF(Declaration!$I$4="English",M104,IF(Declaration!$I$4="French",VLOOKUP($M104,Languages!$A$1:$G$5057,2,FALSE),IF(Declaration!$I$4="Spanish",VLOOKUP($M104,Languages!$A$1:$G$5057,3,FALSE),IF(Declaration!$I$4="German",VLOOKUP($M104,Languages!$A$1:$G$5057,4,FALSE),IF(Declaration!$I$4="Chinese",VLOOKUP($M104,Languages!$A$1:$G$5057,5,FALSE),IF(Declaration!$I$4="Japanese",VLOOKUP($M104,Languages!$A$1:$G$5057,6,FALSE),IF(Declaration!$I$4="Portugese",VLOOKUP($M104,Languages!$A$1:$G$5057,7,FALSE)))))))))</f>
        <v>Cote d'Ivoire</v>
      </c>
      <c r="D104" s="199"/>
      <c r="E104" s="199"/>
      <c r="H104">
        <f t="shared" si="7"/>
        <v>0</v>
      </c>
      <c r="L104" t="s">
        <v>35</v>
      </c>
      <c r="M104" t="s">
        <v>1461</v>
      </c>
      <c r="N104" t="str">
        <f t="shared" si="8"/>
        <v>Cocoa</v>
      </c>
      <c r="O104" t="str">
        <f t="shared" si="9"/>
        <v>Cocoa</v>
      </c>
    </row>
    <row r="105" spans="2:15" ht="15.75" x14ac:dyDescent="0.25">
      <c r="B105" s="103" t="str">
        <f>IF(L105="","",IF(Declaration!$I$4="English",L105,IF(Declaration!$I$4="French",VLOOKUP($L105,Languages!$A$1:$G$5057,2,FALSE),IF(Declaration!$I$4="Spanish",VLOOKUP($L105,Languages!$A$1:$G$5057,3,FALSE),IF(Declaration!$I$4="German",VLOOKUP($L105,Languages!$A$1:$G$5057,4,FALSE),IF(Declaration!$I$4="Chinese",VLOOKUP($L105,Languages!$A$1:$G$5057,5,FALSE),IF(Declaration!$I$4="Japanese",VLOOKUP($L105,Languages!$A$1:$G$5057,6,FALSE),IF(Declaration!$I$4="Portugese",VLOOKUP($L105,Languages!$A$1:$G$5057,7,FALSE)))))))))</f>
        <v>Cocoa</v>
      </c>
      <c r="C105" s="103" t="str">
        <f>IF(M105="","",IF(Declaration!$I$4="English",M105,IF(Declaration!$I$4="French",VLOOKUP($M105,Languages!$A$1:$G$5057,2,FALSE),IF(Declaration!$I$4="Spanish",VLOOKUP($M105,Languages!$A$1:$G$5057,3,FALSE),IF(Declaration!$I$4="German",VLOOKUP($M105,Languages!$A$1:$G$5057,4,FALSE),IF(Declaration!$I$4="Chinese",VLOOKUP($M105,Languages!$A$1:$G$5057,5,FALSE),IF(Declaration!$I$4="Japanese",VLOOKUP($M105,Languages!$A$1:$G$5057,6,FALSE),IF(Declaration!$I$4="Portugese",VLOOKUP($M105,Languages!$A$1:$G$5057,7,FALSE)))))))))</f>
        <v>Ghana</v>
      </c>
      <c r="D105" s="199"/>
      <c r="E105" s="199"/>
      <c r="H105">
        <f t="shared" si="7"/>
        <v>0</v>
      </c>
      <c r="L105" t="s">
        <v>35</v>
      </c>
      <c r="M105" t="s">
        <v>1608</v>
      </c>
      <c r="N105" t="str">
        <f t="shared" si="8"/>
        <v>Cocoa</v>
      </c>
      <c r="O105" t="str">
        <f t="shared" si="9"/>
        <v>Cocoa</v>
      </c>
    </row>
    <row r="106" spans="2:15" ht="15.75" x14ac:dyDescent="0.25">
      <c r="B106" s="103" t="str">
        <f>IF(L106="","",IF(Declaration!$I$4="English",L106,IF(Declaration!$I$4="French",VLOOKUP($L106,Languages!$A$1:$G$5057,2,FALSE),IF(Declaration!$I$4="Spanish",VLOOKUP($L106,Languages!$A$1:$G$5057,3,FALSE),IF(Declaration!$I$4="German",VLOOKUP($L106,Languages!$A$1:$G$5057,4,FALSE),IF(Declaration!$I$4="Chinese",VLOOKUP($L106,Languages!$A$1:$G$5057,5,FALSE),IF(Declaration!$I$4="Japanese",VLOOKUP($L106,Languages!$A$1:$G$5057,6,FALSE),IF(Declaration!$I$4="Portugese",VLOOKUP($L106,Languages!$A$1:$G$5057,7,FALSE)))))))))</f>
        <v>Cocoa</v>
      </c>
      <c r="C106" s="103" t="str">
        <f>IF(M106="","",IF(Declaration!$I$4="English",M106,IF(Declaration!$I$4="French",VLOOKUP($M106,Languages!$A$1:$G$5057,2,FALSE),IF(Declaration!$I$4="Spanish",VLOOKUP($M106,Languages!$A$1:$G$5057,3,FALSE),IF(Declaration!$I$4="German",VLOOKUP($M106,Languages!$A$1:$G$5057,4,FALSE),IF(Declaration!$I$4="Chinese",VLOOKUP($M106,Languages!$A$1:$G$5057,5,FALSE),IF(Declaration!$I$4="Japanese",VLOOKUP($M106,Languages!$A$1:$G$5057,6,FALSE),IF(Declaration!$I$4="Portugese",VLOOKUP($M106,Languages!$A$1:$G$5057,7,FALSE)))))))))</f>
        <v>Guinea</v>
      </c>
      <c r="D106" s="199"/>
      <c r="E106" s="199"/>
      <c r="H106">
        <f t="shared" si="7"/>
        <v>0</v>
      </c>
      <c r="L106" t="s">
        <v>35</v>
      </c>
      <c r="M106" t="s">
        <v>1627</v>
      </c>
      <c r="N106" t="str">
        <f t="shared" si="8"/>
        <v>Cocoa</v>
      </c>
      <c r="O106" t="str">
        <f t="shared" si="9"/>
        <v>Cocoa</v>
      </c>
    </row>
    <row r="107" spans="2:15" ht="15.75" x14ac:dyDescent="0.25">
      <c r="B107" s="103" t="str">
        <f>IF(L107="","",IF(Declaration!$I$4="English",L107,IF(Declaration!$I$4="French",VLOOKUP($L107,Languages!$A$1:$G$5057,2,FALSE),IF(Declaration!$I$4="Spanish",VLOOKUP($L107,Languages!$A$1:$G$5057,3,FALSE),IF(Declaration!$I$4="German",VLOOKUP($L107,Languages!$A$1:$G$5057,4,FALSE),IF(Declaration!$I$4="Chinese",VLOOKUP($L107,Languages!$A$1:$G$5057,5,FALSE),IF(Declaration!$I$4="Japanese",VLOOKUP($L107,Languages!$A$1:$G$5057,6,FALSE),IF(Declaration!$I$4="Portugese",VLOOKUP($L107,Languages!$A$1:$G$5057,7,FALSE)))))))))</f>
        <v>Cocoa</v>
      </c>
      <c r="C107" s="103" t="str">
        <f>IF(M107="","",IF(Declaration!$I$4="English",M107,IF(Declaration!$I$4="French",VLOOKUP($M107,Languages!$A$1:$G$5057,2,FALSE),IF(Declaration!$I$4="Spanish",VLOOKUP($M107,Languages!$A$1:$G$5057,3,FALSE),IF(Declaration!$I$4="German",VLOOKUP($M107,Languages!$A$1:$G$5057,4,FALSE),IF(Declaration!$I$4="Chinese",VLOOKUP($M107,Languages!$A$1:$G$5057,5,FALSE),IF(Declaration!$I$4="Japanese",VLOOKUP($M107,Languages!$A$1:$G$5057,6,FALSE),IF(Declaration!$I$4="Portugese",VLOOKUP($M107,Languages!$A$1:$G$5057,7,FALSE)))))))))</f>
        <v>Nigeria</v>
      </c>
      <c r="D107" s="199"/>
      <c r="E107" s="199"/>
      <c r="H107">
        <f t="shared" si="7"/>
        <v>0</v>
      </c>
      <c r="L107" t="s">
        <v>35</v>
      </c>
      <c r="M107" t="s">
        <v>1954</v>
      </c>
      <c r="N107" t="str">
        <f t="shared" si="8"/>
        <v>Cocoa</v>
      </c>
      <c r="O107" t="str">
        <f t="shared" si="9"/>
        <v>Cocoa</v>
      </c>
    </row>
    <row r="108" spans="2:15" ht="15.75" x14ac:dyDescent="0.25">
      <c r="B108" s="103" t="str">
        <f>IF(L108="","",IF(Declaration!$I$4="English",L108,IF(Declaration!$I$4="French",VLOOKUP($L108,Languages!$A$1:$G$5057,2,FALSE),IF(Declaration!$I$4="Spanish",VLOOKUP($L108,Languages!$A$1:$G$5057,3,FALSE),IF(Declaration!$I$4="German",VLOOKUP($L108,Languages!$A$1:$G$5057,4,FALSE),IF(Declaration!$I$4="Chinese",VLOOKUP($L108,Languages!$A$1:$G$5057,5,FALSE),IF(Declaration!$I$4="Japanese",VLOOKUP($L108,Languages!$A$1:$G$5057,6,FALSE),IF(Declaration!$I$4="Portugese",VLOOKUP($L108,Languages!$A$1:$G$5057,7,FALSE)))))))))</f>
        <v>Cocoa</v>
      </c>
      <c r="C108" s="103" t="str">
        <f>IF(M108="","",IF(Declaration!$I$4="English",M108,IF(Declaration!$I$4="French",VLOOKUP($M108,Languages!$A$1:$G$5057,2,FALSE),IF(Declaration!$I$4="Spanish",VLOOKUP($M108,Languages!$A$1:$G$5057,3,FALSE),IF(Declaration!$I$4="German",VLOOKUP($M108,Languages!$A$1:$G$5057,4,FALSE),IF(Declaration!$I$4="Chinese",VLOOKUP($M108,Languages!$A$1:$G$5057,5,FALSE),IF(Declaration!$I$4="Japanese",VLOOKUP($M108,Languages!$A$1:$G$5057,6,FALSE),IF(Declaration!$I$4="Portugese",VLOOKUP($M108,Languages!$A$1:$G$5057,7,FALSE)))))))))</f>
        <v>Sierra Leone</v>
      </c>
      <c r="D108" s="199"/>
      <c r="E108" s="199"/>
      <c r="H108">
        <f t="shared" si="7"/>
        <v>0</v>
      </c>
      <c r="L108" t="s">
        <v>35</v>
      </c>
      <c r="M108" t="s">
        <v>2108</v>
      </c>
      <c r="N108" t="str">
        <f t="shared" si="8"/>
        <v>Cocoa</v>
      </c>
      <c r="O108" t="str">
        <f t="shared" si="9"/>
        <v>Cocoa</v>
      </c>
    </row>
    <row r="109" spans="2:15" ht="15.75" x14ac:dyDescent="0.25">
      <c r="B109" s="103" t="str">
        <f>IF(L109="","",IF(Declaration!$I$4="English",L109,IF(Declaration!$I$4="French",VLOOKUP($L109,Languages!$A$1:$G$5057,2,FALSE),IF(Declaration!$I$4="Spanish",VLOOKUP($L109,Languages!$A$1:$G$5057,3,FALSE),IF(Declaration!$I$4="German",VLOOKUP($L109,Languages!$A$1:$G$5057,4,FALSE),IF(Declaration!$I$4="Chinese",VLOOKUP($L109,Languages!$A$1:$G$5057,5,FALSE),IF(Declaration!$I$4="Japanese",VLOOKUP($L109,Languages!$A$1:$G$5057,6,FALSE),IF(Declaration!$I$4="Portugese",VLOOKUP($L109,Languages!$A$1:$G$5057,7,FALSE)))))))))</f>
        <v>Coconuts</v>
      </c>
      <c r="C109" s="103" t="str">
        <f>IF(M109="","",IF(Declaration!$I$4="English",M109,IF(Declaration!$I$4="French",VLOOKUP($M109,Languages!$A$1:$G$5057,2,FALSE),IF(Declaration!$I$4="Spanish",VLOOKUP($M109,Languages!$A$1:$G$5057,3,FALSE),IF(Declaration!$I$4="German",VLOOKUP($M109,Languages!$A$1:$G$5057,4,FALSE),IF(Declaration!$I$4="Chinese",VLOOKUP($M109,Languages!$A$1:$G$5057,5,FALSE),IF(Declaration!$I$4="Japanese",VLOOKUP($M109,Languages!$A$1:$G$5057,6,FALSE),IF(Declaration!$I$4="Portugese",VLOOKUP($M109,Languages!$A$1:$G$5057,7,FALSE)))))))))</f>
        <v>Philippines</v>
      </c>
      <c r="D109" s="199"/>
      <c r="E109" s="199"/>
      <c r="H109">
        <f t="shared" si="7"/>
        <v>0</v>
      </c>
      <c r="L109" t="s">
        <v>36</v>
      </c>
      <c r="M109" t="s">
        <v>2012</v>
      </c>
      <c r="N109" t="str">
        <f t="shared" si="8"/>
        <v>Coconuts</v>
      </c>
      <c r="O109" t="str">
        <f t="shared" si="9"/>
        <v>Coconuts</v>
      </c>
    </row>
    <row r="110" spans="2:15" ht="15.75" x14ac:dyDescent="0.25">
      <c r="B110" s="103" t="str">
        <f>IF(L110="","",IF(Declaration!$I$4="English",L110,IF(Declaration!$I$4="French",VLOOKUP($L110,Languages!$A$1:$G$5057,2,FALSE),IF(Declaration!$I$4="Spanish",VLOOKUP($L110,Languages!$A$1:$G$5057,3,FALSE),IF(Declaration!$I$4="German",VLOOKUP($L110,Languages!$A$1:$G$5057,4,FALSE),IF(Declaration!$I$4="Chinese",VLOOKUP($L110,Languages!$A$1:$G$5057,5,FALSE),IF(Declaration!$I$4="Japanese",VLOOKUP($L110,Languages!$A$1:$G$5057,6,FALSE),IF(Declaration!$I$4="Portugese",VLOOKUP($L110,Languages!$A$1:$G$5057,7,FALSE)))))))))</f>
        <v>Coffee</v>
      </c>
      <c r="C110" s="103" t="str">
        <f>IF(M110="","",IF(Declaration!$I$4="English",M110,IF(Declaration!$I$4="French",VLOOKUP($M110,Languages!$A$1:$G$5057,2,FALSE),IF(Declaration!$I$4="Spanish",VLOOKUP($M110,Languages!$A$1:$G$5057,3,FALSE),IF(Declaration!$I$4="German",VLOOKUP($M110,Languages!$A$1:$G$5057,4,FALSE),IF(Declaration!$I$4="Chinese",VLOOKUP($M110,Languages!$A$1:$G$5057,5,FALSE),IF(Declaration!$I$4="Japanese",VLOOKUP($M110,Languages!$A$1:$G$5057,6,FALSE),IF(Declaration!$I$4="Portugese",VLOOKUP($M110,Languages!$A$1:$G$5057,7,FALSE)))))))))</f>
        <v>Brazil</v>
      </c>
      <c r="D110" s="199"/>
      <c r="E110" s="199"/>
      <c r="H110">
        <f t="shared" si="7"/>
        <v>0</v>
      </c>
      <c r="L110" t="s">
        <v>37</v>
      </c>
      <c r="M110" t="s">
        <v>1348</v>
      </c>
      <c r="N110" t="str">
        <f t="shared" si="8"/>
        <v>Coffee</v>
      </c>
      <c r="O110" t="str">
        <f t="shared" si="9"/>
        <v>Coffee</v>
      </c>
    </row>
    <row r="111" spans="2:15" ht="15.75" x14ac:dyDescent="0.25">
      <c r="B111" s="103" t="str">
        <f>IF(L111="","",IF(Declaration!$I$4="English",L111,IF(Declaration!$I$4="French",VLOOKUP($L111,Languages!$A$1:$G$5057,2,FALSE),IF(Declaration!$I$4="Spanish",VLOOKUP($L111,Languages!$A$1:$G$5057,3,FALSE),IF(Declaration!$I$4="German",VLOOKUP($L111,Languages!$A$1:$G$5057,4,FALSE),IF(Declaration!$I$4="Chinese",VLOOKUP($L111,Languages!$A$1:$G$5057,5,FALSE),IF(Declaration!$I$4="Japanese",VLOOKUP($L111,Languages!$A$1:$G$5057,6,FALSE),IF(Declaration!$I$4="Portugese",VLOOKUP($L111,Languages!$A$1:$G$5057,7,FALSE)))))))))</f>
        <v>Coffee</v>
      </c>
      <c r="C111" s="103" t="str">
        <f>IF(M111="","",IF(Declaration!$I$4="English",M111,IF(Declaration!$I$4="French",VLOOKUP($M111,Languages!$A$1:$G$5057,2,FALSE),IF(Declaration!$I$4="Spanish",VLOOKUP($M111,Languages!$A$1:$G$5057,3,FALSE),IF(Declaration!$I$4="German",VLOOKUP($M111,Languages!$A$1:$G$5057,4,FALSE),IF(Declaration!$I$4="Chinese",VLOOKUP($M111,Languages!$A$1:$G$5057,5,FALSE),IF(Declaration!$I$4="Japanese",VLOOKUP($M111,Languages!$A$1:$G$5057,6,FALSE),IF(Declaration!$I$4="Portugese",VLOOKUP($M111,Languages!$A$1:$G$5057,7,FALSE)))))))))</f>
        <v>Colombia</v>
      </c>
      <c r="D111" s="199"/>
      <c r="E111" s="199"/>
      <c r="H111">
        <f t="shared" si="7"/>
        <v>0</v>
      </c>
      <c r="L111" t="s">
        <v>37</v>
      </c>
      <c r="M111" t="s">
        <v>1435</v>
      </c>
      <c r="N111" t="str">
        <f t="shared" si="8"/>
        <v>Coffee</v>
      </c>
      <c r="O111" t="str">
        <f t="shared" si="9"/>
        <v>Coffee</v>
      </c>
    </row>
    <row r="112" spans="2:15" ht="15.75" x14ac:dyDescent="0.25">
      <c r="B112" s="103" t="str">
        <f>IF(L112="","",IF(Declaration!$I$4="English",L112,IF(Declaration!$I$4="French",VLOOKUP($L112,Languages!$A$1:$G$5057,2,FALSE),IF(Declaration!$I$4="Spanish",VLOOKUP($L112,Languages!$A$1:$G$5057,3,FALSE),IF(Declaration!$I$4="German",VLOOKUP($L112,Languages!$A$1:$G$5057,4,FALSE),IF(Declaration!$I$4="Chinese",VLOOKUP($L112,Languages!$A$1:$G$5057,5,FALSE),IF(Declaration!$I$4="Japanese",VLOOKUP($L112,Languages!$A$1:$G$5057,6,FALSE),IF(Declaration!$I$4="Portugese",VLOOKUP($L112,Languages!$A$1:$G$5057,7,FALSE)))))))))</f>
        <v>Coffee</v>
      </c>
      <c r="C112" s="103" t="str">
        <f>IF(M112="","",IF(Declaration!$I$4="English",M112,IF(Declaration!$I$4="French",VLOOKUP($M112,Languages!$A$1:$G$5057,2,FALSE),IF(Declaration!$I$4="Spanish",VLOOKUP($M112,Languages!$A$1:$G$5057,3,FALSE),IF(Declaration!$I$4="German",VLOOKUP($M112,Languages!$A$1:$G$5057,4,FALSE),IF(Declaration!$I$4="Chinese",VLOOKUP($M112,Languages!$A$1:$G$5057,5,FALSE),IF(Declaration!$I$4="Japanese",VLOOKUP($M112,Languages!$A$1:$G$5057,6,FALSE),IF(Declaration!$I$4="Portugese",VLOOKUP($M112,Languages!$A$1:$G$5057,7,FALSE)))))))))</f>
        <v>Costa Rica</v>
      </c>
      <c r="D112" s="199"/>
      <c r="E112" s="199"/>
      <c r="H112">
        <f t="shared" si="7"/>
        <v>0</v>
      </c>
      <c r="L112" t="s">
        <v>37</v>
      </c>
      <c r="M112" t="s">
        <v>1458</v>
      </c>
      <c r="N112" t="str">
        <f t="shared" si="8"/>
        <v>Coffee</v>
      </c>
      <c r="O112" t="str">
        <f t="shared" si="9"/>
        <v>Coffee</v>
      </c>
    </row>
    <row r="113" spans="2:15" ht="15.75" x14ac:dyDescent="0.25">
      <c r="B113" s="103" t="str">
        <f>IF(L113="","",IF(Declaration!$I$4="English",L113,IF(Declaration!$I$4="French",VLOOKUP($L113,Languages!$A$1:$G$5057,2,FALSE),IF(Declaration!$I$4="Spanish",VLOOKUP($L113,Languages!$A$1:$G$5057,3,FALSE),IF(Declaration!$I$4="German",VLOOKUP($L113,Languages!$A$1:$G$5057,4,FALSE),IF(Declaration!$I$4="Chinese",VLOOKUP($L113,Languages!$A$1:$G$5057,5,FALSE),IF(Declaration!$I$4="Japanese",VLOOKUP($L113,Languages!$A$1:$G$5057,6,FALSE),IF(Declaration!$I$4="Portugese",VLOOKUP($L113,Languages!$A$1:$G$5057,7,FALSE)))))))))</f>
        <v>Coffee</v>
      </c>
      <c r="C113" s="103" t="str">
        <f>IF(M113="","",IF(Declaration!$I$4="English",M113,IF(Declaration!$I$4="French",VLOOKUP($M113,Languages!$A$1:$G$5057,2,FALSE),IF(Declaration!$I$4="Spanish",VLOOKUP($M113,Languages!$A$1:$G$5057,3,FALSE),IF(Declaration!$I$4="German",VLOOKUP($M113,Languages!$A$1:$G$5057,4,FALSE),IF(Declaration!$I$4="Chinese",VLOOKUP($M113,Languages!$A$1:$G$5057,5,FALSE),IF(Declaration!$I$4="Japanese",VLOOKUP($M113,Languages!$A$1:$G$5057,6,FALSE),IF(Declaration!$I$4="Portugese",VLOOKUP($M113,Languages!$A$1:$G$5057,7,FALSE)))))))))</f>
        <v>Cote d'Ivoire</v>
      </c>
      <c r="D113" s="199"/>
      <c r="E113" s="199"/>
      <c r="H113">
        <f t="shared" si="7"/>
        <v>0</v>
      </c>
      <c r="L113" t="s">
        <v>37</v>
      </c>
      <c r="M113" t="s">
        <v>1461</v>
      </c>
      <c r="N113" t="str">
        <f t="shared" si="8"/>
        <v>Coffee</v>
      </c>
      <c r="O113" t="str">
        <f t="shared" si="9"/>
        <v>Coffee</v>
      </c>
    </row>
    <row r="114" spans="2:15" ht="15.75" x14ac:dyDescent="0.25">
      <c r="B114" s="103" t="str">
        <f>IF(L114="","",IF(Declaration!$I$4="English",L114,IF(Declaration!$I$4="French",VLOOKUP($L114,Languages!$A$1:$G$5057,2,FALSE),IF(Declaration!$I$4="Spanish",VLOOKUP($L114,Languages!$A$1:$G$5057,3,FALSE),IF(Declaration!$I$4="German",VLOOKUP($L114,Languages!$A$1:$G$5057,4,FALSE),IF(Declaration!$I$4="Chinese",VLOOKUP($L114,Languages!$A$1:$G$5057,5,FALSE),IF(Declaration!$I$4="Japanese",VLOOKUP($L114,Languages!$A$1:$G$5057,6,FALSE),IF(Declaration!$I$4="Portugese",VLOOKUP($L114,Languages!$A$1:$G$5057,7,FALSE)))))))))</f>
        <v>Coffee</v>
      </c>
      <c r="C114" s="103" t="str">
        <f>IF(M114="","",IF(Declaration!$I$4="English",M114,IF(Declaration!$I$4="French",VLOOKUP($M114,Languages!$A$1:$G$5057,2,FALSE),IF(Declaration!$I$4="Spanish",VLOOKUP($M114,Languages!$A$1:$G$5057,3,FALSE),IF(Declaration!$I$4="German",VLOOKUP($M114,Languages!$A$1:$G$5057,4,FALSE),IF(Declaration!$I$4="Chinese",VLOOKUP($M114,Languages!$A$1:$G$5057,5,FALSE),IF(Declaration!$I$4="Japanese",VLOOKUP($M114,Languages!$A$1:$G$5057,6,FALSE),IF(Declaration!$I$4="Portugese",VLOOKUP($M114,Languages!$A$1:$G$5057,7,FALSE)))))))))</f>
        <v>Dominican Republic</v>
      </c>
      <c r="D114" s="199"/>
      <c r="E114" s="199"/>
      <c r="H114">
        <f t="shared" si="7"/>
        <v>0</v>
      </c>
      <c r="L114" t="s">
        <v>37</v>
      </c>
      <c r="M114" t="s">
        <v>1514</v>
      </c>
      <c r="N114" t="str">
        <f t="shared" si="8"/>
        <v>Coffee</v>
      </c>
      <c r="O114" t="str">
        <f t="shared" si="9"/>
        <v>Coffee</v>
      </c>
    </row>
    <row r="115" spans="2:15" ht="15.75" x14ac:dyDescent="0.25">
      <c r="B115" s="103" t="str">
        <f>IF(L115="","",IF(Declaration!$I$4="English",L115,IF(Declaration!$I$4="French",VLOOKUP($L115,Languages!$A$1:$G$5057,2,FALSE),IF(Declaration!$I$4="Spanish",VLOOKUP($L115,Languages!$A$1:$G$5057,3,FALSE),IF(Declaration!$I$4="German",VLOOKUP($L115,Languages!$A$1:$G$5057,4,FALSE),IF(Declaration!$I$4="Chinese",VLOOKUP($L115,Languages!$A$1:$G$5057,5,FALSE),IF(Declaration!$I$4="Japanese",VLOOKUP($L115,Languages!$A$1:$G$5057,6,FALSE),IF(Declaration!$I$4="Portugese",VLOOKUP($L115,Languages!$A$1:$G$5057,7,FALSE)))))))))</f>
        <v>Coffee</v>
      </c>
      <c r="C115" s="103" t="str">
        <f>IF(M115="","",IF(Declaration!$I$4="English",M115,IF(Declaration!$I$4="French",VLOOKUP($M115,Languages!$A$1:$G$5057,2,FALSE),IF(Declaration!$I$4="Spanish",VLOOKUP($M115,Languages!$A$1:$G$5057,3,FALSE),IF(Declaration!$I$4="German",VLOOKUP($M115,Languages!$A$1:$G$5057,4,FALSE),IF(Declaration!$I$4="Chinese",VLOOKUP($M115,Languages!$A$1:$G$5057,5,FALSE),IF(Declaration!$I$4="Japanese",VLOOKUP($M115,Languages!$A$1:$G$5057,6,FALSE),IF(Declaration!$I$4="Portugese",VLOOKUP($M115,Languages!$A$1:$G$5057,7,FALSE)))))))))</f>
        <v>El Salvador</v>
      </c>
      <c r="D115" s="199"/>
      <c r="E115" s="199"/>
      <c r="H115">
        <f t="shared" si="7"/>
        <v>0</v>
      </c>
      <c r="L115" t="s">
        <v>37</v>
      </c>
      <c r="M115" t="s">
        <v>1532</v>
      </c>
      <c r="N115" t="str">
        <f t="shared" si="8"/>
        <v>Coffee</v>
      </c>
      <c r="O115" t="str">
        <f t="shared" si="9"/>
        <v>Coffee</v>
      </c>
    </row>
    <row r="116" spans="2:15" ht="15.75" x14ac:dyDescent="0.25">
      <c r="B116" s="103" t="str">
        <f>IF(L116="","",IF(Declaration!$I$4="English",L116,IF(Declaration!$I$4="French",VLOOKUP($L116,Languages!$A$1:$G$5057,2,FALSE),IF(Declaration!$I$4="Spanish",VLOOKUP($L116,Languages!$A$1:$G$5057,3,FALSE),IF(Declaration!$I$4="German",VLOOKUP($L116,Languages!$A$1:$G$5057,4,FALSE),IF(Declaration!$I$4="Chinese",VLOOKUP($L116,Languages!$A$1:$G$5057,5,FALSE),IF(Declaration!$I$4="Japanese",VLOOKUP($L116,Languages!$A$1:$G$5057,6,FALSE),IF(Declaration!$I$4="Portugese",VLOOKUP($L116,Languages!$A$1:$G$5057,7,FALSE)))))))))</f>
        <v>Coffee</v>
      </c>
      <c r="C116" s="103" t="str">
        <f>IF(M116="","",IF(Declaration!$I$4="English",M116,IF(Declaration!$I$4="French",VLOOKUP($M116,Languages!$A$1:$G$5057,2,FALSE),IF(Declaration!$I$4="Spanish",VLOOKUP($M116,Languages!$A$1:$G$5057,3,FALSE),IF(Declaration!$I$4="German",VLOOKUP($M116,Languages!$A$1:$G$5057,4,FALSE),IF(Declaration!$I$4="Chinese",VLOOKUP($M116,Languages!$A$1:$G$5057,5,FALSE),IF(Declaration!$I$4="Japanese",VLOOKUP($M116,Languages!$A$1:$G$5057,6,FALSE),IF(Declaration!$I$4="Portugese",VLOOKUP($M116,Languages!$A$1:$G$5057,7,FALSE)))))))))</f>
        <v>Guatemala</v>
      </c>
      <c r="D116" s="199"/>
      <c r="E116" s="199"/>
      <c r="H116">
        <f t="shared" si="7"/>
        <v>0</v>
      </c>
      <c r="L116" t="s">
        <v>37</v>
      </c>
      <c r="M116" t="s">
        <v>1624</v>
      </c>
      <c r="N116" t="str">
        <f t="shared" si="8"/>
        <v>Coffee</v>
      </c>
      <c r="O116" t="str">
        <f t="shared" si="9"/>
        <v>Coffee</v>
      </c>
    </row>
    <row r="117" spans="2:15" ht="15.75" x14ac:dyDescent="0.25">
      <c r="B117" s="103" t="str">
        <f>IF(L117="","",IF(Declaration!$I$4="English",L117,IF(Declaration!$I$4="French",VLOOKUP($L117,Languages!$A$1:$G$5057,2,FALSE),IF(Declaration!$I$4="Spanish",VLOOKUP($L117,Languages!$A$1:$G$5057,3,FALSE),IF(Declaration!$I$4="German",VLOOKUP($L117,Languages!$A$1:$G$5057,4,FALSE),IF(Declaration!$I$4="Chinese",VLOOKUP($L117,Languages!$A$1:$G$5057,5,FALSE),IF(Declaration!$I$4="Japanese",VLOOKUP($L117,Languages!$A$1:$G$5057,6,FALSE),IF(Declaration!$I$4="Portugese",VLOOKUP($L117,Languages!$A$1:$G$5057,7,FALSE)))))))))</f>
        <v>Coffee</v>
      </c>
      <c r="C117" s="103" t="str">
        <f>IF(M117="","",IF(Declaration!$I$4="English",M117,IF(Declaration!$I$4="French",VLOOKUP($M117,Languages!$A$1:$G$5057,2,FALSE),IF(Declaration!$I$4="Spanish",VLOOKUP($M117,Languages!$A$1:$G$5057,3,FALSE),IF(Declaration!$I$4="German",VLOOKUP($M117,Languages!$A$1:$G$5057,4,FALSE),IF(Declaration!$I$4="Chinese",VLOOKUP($M117,Languages!$A$1:$G$5057,5,FALSE),IF(Declaration!$I$4="Japanese",VLOOKUP($M117,Languages!$A$1:$G$5057,6,FALSE),IF(Declaration!$I$4="Portugese",VLOOKUP($M117,Languages!$A$1:$G$5057,7,FALSE)))))))))</f>
        <v>Guinea</v>
      </c>
      <c r="D117" s="199"/>
      <c r="E117" s="199"/>
      <c r="H117">
        <f t="shared" si="7"/>
        <v>0</v>
      </c>
      <c r="L117" t="s">
        <v>37</v>
      </c>
      <c r="M117" t="s">
        <v>1627</v>
      </c>
      <c r="N117" t="str">
        <f t="shared" si="8"/>
        <v>Coffee</v>
      </c>
      <c r="O117" t="str">
        <f t="shared" si="9"/>
        <v>Coffee</v>
      </c>
    </row>
    <row r="118" spans="2:15" ht="15.75" x14ac:dyDescent="0.25">
      <c r="B118" s="103" t="str">
        <f>IF(L118="","",IF(Declaration!$I$4="English",L118,IF(Declaration!$I$4="French",VLOOKUP($L118,Languages!$A$1:$G$5057,2,FALSE),IF(Declaration!$I$4="Spanish",VLOOKUP($L118,Languages!$A$1:$G$5057,3,FALSE),IF(Declaration!$I$4="German",VLOOKUP($L118,Languages!$A$1:$G$5057,4,FALSE),IF(Declaration!$I$4="Chinese",VLOOKUP($L118,Languages!$A$1:$G$5057,5,FALSE),IF(Declaration!$I$4="Japanese",VLOOKUP($L118,Languages!$A$1:$G$5057,6,FALSE),IF(Declaration!$I$4="Portugese",VLOOKUP($L118,Languages!$A$1:$G$5057,7,FALSE)))))))))</f>
        <v>Coffee</v>
      </c>
      <c r="C118" s="103" t="str">
        <f>IF(M118="","",IF(Declaration!$I$4="English",M118,IF(Declaration!$I$4="French",VLOOKUP($M118,Languages!$A$1:$G$5057,2,FALSE),IF(Declaration!$I$4="Spanish",VLOOKUP($M118,Languages!$A$1:$G$5057,3,FALSE),IF(Declaration!$I$4="German",VLOOKUP($M118,Languages!$A$1:$G$5057,4,FALSE),IF(Declaration!$I$4="Chinese",VLOOKUP($M118,Languages!$A$1:$G$5057,5,FALSE),IF(Declaration!$I$4="Japanese",VLOOKUP($M118,Languages!$A$1:$G$5057,6,FALSE),IF(Declaration!$I$4="Portugese",VLOOKUP($M118,Languages!$A$1:$G$5057,7,FALSE)))))))))</f>
        <v>Honduras</v>
      </c>
      <c r="D118" s="199"/>
      <c r="E118" s="199"/>
      <c r="H118">
        <f t="shared" si="7"/>
        <v>0</v>
      </c>
      <c r="L118" t="s">
        <v>37</v>
      </c>
      <c r="M118" t="s">
        <v>1648</v>
      </c>
      <c r="N118" t="str">
        <f t="shared" si="8"/>
        <v>Coffee</v>
      </c>
      <c r="O118" t="str">
        <f t="shared" si="9"/>
        <v>Coffee</v>
      </c>
    </row>
    <row r="119" spans="2:15" ht="15.75" x14ac:dyDescent="0.25">
      <c r="B119" s="103" t="str">
        <f>IF(L119="","",IF(Declaration!$I$4="English",L119,IF(Declaration!$I$4="French",VLOOKUP($L119,Languages!$A$1:$G$5057,2,FALSE),IF(Declaration!$I$4="Spanish",VLOOKUP($L119,Languages!$A$1:$G$5057,3,FALSE),IF(Declaration!$I$4="German",VLOOKUP($L119,Languages!$A$1:$G$5057,4,FALSE),IF(Declaration!$I$4="Chinese",VLOOKUP($L119,Languages!$A$1:$G$5057,5,FALSE),IF(Declaration!$I$4="Japanese",VLOOKUP($L119,Languages!$A$1:$G$5057,6,FALSE),IF(Declaration!$I$4="Portugese",VLOOKUP($L119,Languages!$A$1:$G$5057,7,FALSE)))))))))</f>
        <v>Coffee</v>
      </c>
      <c r="C119" s="103" t="str">
        <f>IF(M119="","",IF(Declaration!$I$4="English",M119,IF(Declaration!$I$4="French",VLOOKUP($M119,Languages!$A$1:$G$5057,2,FALSE),IF(Declaration!$I$4="Spanish",VLOOKUP($M119,Languages!$A$1:$G$5057,3,FALSE),IF(Declaration!$I$4="German",VLOOKUP($M119,Languages!$A$1:$G$5057,4,FALSE),IF(Declaration!$I$4="Chinese",VLOOKUP($M119,Languages!$A$1:$G$5057,5,FALSE),IF(Declaration!$I$4="Japanese",VLOOKUP($M119,Languages!$A$1:$G$5057,6,FALSE),IF(Declaration!$I$4="Portugese",VLOOKUP($M119,Languages!$A$1:$G$5057,7,FALSE)))))))))</f>
        <v>Kenya</v>
      </c>
      <c r="D119" s="199"/>
      <c r="E119" s="199"/>
      <c r="H119">
        <f t="shared" si="7"/>
        <v>0</v>
      </c>
      <c r="L119" t="s">
        <v>37</v>
      </c>
      <c r="M119" t="s">
        <v>1732</v>
      </c>
      <c r="N119" t="str">
        <f t="shared" si="8"/>
        <v>Coffee</v>
      </c>
      <c r="O119" t="str">
        <f t="shared" si="9"/>
        <v>Coffee</v>
      </c>
    </row>
    <row r="120" spans="2:15" ht="15.75" x14ac:dyDescent="0.25">
      <c r="B120" s="103" t="str">
        <f>IF(L120="","",IF(Declaration!$I$4="English",L120,IF(Declaration!$I$4="French",VLOOKUP($L120,Languages!$A$1:$G$5057,2,FALSE),IF(Declaration!$I$4="Spanish",VLOOKUP($L120,Languages!$A$1:$G$5057,3,FALSE),IF(Declaration!$I$4="German",VLOOKUP($L120,Languages!$A$1:$G$5057,4,FALSE),IF(Declaration!$I$4="Chinese",VLOOKUP($L120,Languages!$A$1:$G$5057,5,FALSE),IF(Declaration!$I$4="Japanese",VLOOKUP($L120,Languages!$A$1:$G$5057,6,FALSE),IF(Declaration!$I$4="Portugese",VLOOKUP($L120,Languages!$A$1:$G$5057,7,FALSE)))))))))</f>
        <v>Coffee</v>
      </c>
      <c r="C120" s="103" t="str">
        <f>IF(M120="","",IF(Declaration!$I$4="English",M120,IF(Declaration!$I$4="French",VLOOKUP($M120,Languages!$A$1:$G$5057,2,FALSE),IF(Declaration!$I$4="Spanish",VLOOKUP($M120,Languages!$A$1:$G$5057,3,FALSE),IF(Declaration!$I$4="German",VLOOKUP($M120,Languages!$A$1:$G$5057,4,FALSE),IF(Declaration!$I$4="Chinese",VLOOKUP($M120,Languages!$A$1:$G$5057,5,FALSE),IF(Declaration!$I$4="Japanese",VLOOKUP($M120,Languages!$A$1:$G$5057,6,FALSE),IF(Declaration!$I$4="Portugese",VLOOKUP($M120,Languages!$A$1:$G$5057,7,FALSE)))))))))</f>
        <v>Mexico</v>
      </c>
      <c r="D120" s="199"/>
      <c r="E120" s="199"/>
      <c r="H120">
        <f t="shared" si="7"/>
        <v>0</v>
      </c>
      <c r="L120" t="s">
        <v>37</v>
      </c>
      <c r="M120" t="s">
        <v>1870</v>
      </c>
      <c r="N120" t="str">
        <f t="shared" si="8"/>
        <v>Coffee</v>
      </c>
      <c r="O120" t="str">
        <f t="shared" si="9"/>
        <v>Coffee</v>
      </c>
    </row>
    <row r="121" spans="2:15" ht="15.75" x14ac:dyDescent="0.25">
      <c r="B121" s="103" t="str">
        <f>IF(L121="","",IF(Declaration!$I$4="English",L121,IF(Declaration!$I$4="French",VLOOKUP($L121,Languages!$A$1:$G$5057,2,FALSE),IF(Declaration!$I$4="Spanish",VLOOKUP($L121,Languages!$A$1:$G$5057,3,FALSE),IF(Declaration!$I$4="German",VLOOKUP($L121,Languages!$A$1:$G$5057,4,FALSE),IF(Declaration!$I$4="Chinese",VLOOKUP($L121,Languages!$A$1:$G$5057,5,FALSE),IF(Declaration!$I$4="Japanese",VLOOKUP($L121,Languages!$A$1:$G$5057,6,FALSE),IF(Declaration!$I$4="Portugese",VLOOKUP($L121,Languages!$A$1:$G$5057,7,FALSE)))))))))</f>
        <v>Coffee</v>
      </c>
      <c r="C121" s="103" t="str">
        <f>IF(M121="","",IF(Declaration!$I$4="English",M121,IF(Declaration!$I$4="French",VLOOKUP($M121,Languages!$A$1:$G$5057,2,FALSE),IF(Declaration!$I$4="Spanish",VLOOKUP($M121,Languages!$A$1:$G$5057,3,FALSE),IF(Declaration!$I$4="German",VLOOKUP($M121,Languages!$A$1:$G$5057,4,FALSE),IF(Declaration!$I$4="Chinese",VLOOKUP($M121,Languages!$A$1:$G$5057,5,FALSE),IF(Declaration!$I$4="Japanese",VLOOKUP($M121,Languages!$A$1:$G$5057,6,FALSE),IF(Declaration!$I$4="Portugese",VLOOKUP($M121,Languages!$A$1:$G$5057,7,FALSE)))))))))</f>
        <v>Nicaragua</v>
      </c>
      <c r="D121" s="199"/>
      <c r="E121" s="199"/>
      <c r="H121">
        <f t="shared" si="7"/>
        <v>0</v>
      </c>
      <c r="L121" t="s">
        <v>37</v>
      </c>
      <c r="M121" t="s">
        <v>1946</v>
      </c>
      <c r="N121" t="str">
        <f t="shared" si="8"/>
        <v>Coffee</v>
      </c>
      <c r="O121" t="str">
        <f t="shared" si="9"/>
        <v>Coffee</v>
      </c>
    </row>
    <row r="122" spans="2:15" ht="15.75" x14ac:dyDescent="0.25">
      <c r="B122" s="103" t="str">
        <f>IF(L122="","",IF(Declaration!$I$4="English",L122,IF(Declaration!$I$4="French",VLOOKUP($L122,Languages!$A$1:$G$5057,2,FALSE),IF(Declaration!$I$4="Spanish",VLOOKUP($L122,Languages!$A$1:$G$5057,3,FALSE),IF(Declaration!$I$4="German",VLOOKUP($L122,Languages!$A$1:$G$5057,4,FALSE),IF(Declaration!$I$4="Chinese",VLOOKUP($L122,Languages!$A$1:$G$5057,5,FALSE),IF(Declaration!$I$4="Japanese",VLOOKUP($L122,Languages!$A$1:$G$5057,6,FALSE),IF(Declaration!$I$4="Portugese",VLOOKUP($L122,Languages!$A$1:$G$5057,7,FALSE)))))))))</f>
        <v>Coffee</v>
      </c>
      <c r="C122" s="103" t="str">
        <f>IF(M122="","",IF(Declaration!$I$4="English",M122,IF(Declaration!$I$4="French",VLOOKUP($M122,Languages!$A$1:$G$5057,2,FALSE),IF(Declaration!$I$4="Spanish",VLOOKUP($M122,Languages!$A$1:$G$5057,3,FALSE),IF(Declaration!$I$4="German",VLOOKUP($M122,Languages!$A$1:$G$5057,4,FALSE),IF(Declaration!$I$4="Chinese",VLOOKUP($M122,Languages!$A$1:$G$5057,5,FALSE),IF(Declaration!$I$4="Japanese",VLOOKUP($M122,Languages!$A$1:$G$5057,6,FALSE),IF(Declaration!$I$4="Portugese",VLOOKUP($M122,Languages!$A$1:$G$5057,7,FALSE)))))))))</f>
        <v>Panama</v>
      </c>
      <c r="D122" s="199"/>
      <c r="E122" s="199"/>
      <c r="H122">
        <f t="shared" si="7"/>
        <v>0</v>
      </c>
      <c r="L122" t="s">
        <v>37</v>
      </c>
      <c r="M122" t="s">
        <v>1992</v>
      </c>
      <c r="N122" t="str">
        <f t="shared" si="8"/>
        <v>Coffee</v>
      </c>
      <c r="O122" t="str">
        <f t="shared" si="9"/>
        <v>Coffee</v>
      </c>
    </row>
    <row r="123" spans="2:15" ht="15.75" x14ac:dyDescent="0.25">
      <c r="B123" s="103" t="str">
        <f>IF(L123="","",IF(Declaration!$I$4="English",L123,IF(Declaration!$I$4="French",VLOOKUP($L123,Languages!$A$1:$G$5057,2,FALSE),IF(Declaration!$I$4="Spanish",VLOOKUP($L123,Languages!$A$1:$G$5057,3,FALSE),IF(Declaration!$I$4="German",VLOOKUP($L123,Languages!$A$1:$G$5057,4,FALSE),IF(Declaration!$I$4="Chinese",VLOOKUP($L123,Languages!$A$1:$G$5057,5,FALSE),IF(Declaration!$I$4="Japanese",VLOOKUP($L123,Languages!$A$1:$G$5057,6,FALSE),IF(Declaration!$I$4="Portugese",VLOOKUP($L123,Languages!$A$1:$G$5057,7,FALSE)))))))))</f>
        <v>Coffee</v>
      </c>
      <c r="C123" s="103" t="str">
        <f>IF(M123="","",IF(Declaration!$I$4="English",M123,IF(Declaration!$I$4="French",VLOOKUP($M123,Languages!$A$1:$G$5057,2,FALSE),IF(Declaration!$I$4="Spanish",VLOOKUP($M123,Languages!$A$1:$G$5057,3,FALSE),IF(Declaration!$I$4="German",VLOOKUP($M123,Languages!$A$1:$G$5057,4,FALSE),IF(Declaration!$I$4="Chinese",VLOOKUP($M123,Languages!$A$1:$G$5057,5,FALSE),IF(Declaration!$I$4="Japanese",VLOOKUP($M123,Languages!$A$1:$G$5057,6,FALSE),IF(Declaration!$I$4="Portugese",VLOOKUP($M123,Languages!$A$1:$G$5057,7,FALSE)))))))))</f>
        <v>Sierra Leone</v>
      </c>
      <c r="D123" s="199"/>
      <c r="E123" s="199"/>
      <c r="H123">
        <f t="shared" si="7"/>
        <v>0</v>
      </c>
      <c r="L123" t="s">
        <v>37</v>
      </c>
      <c r="M123" t="s">
        <v>2108</v>
      </c>
      <c r="N123" t="str">
        <f t="shared" si="8"/>
        <v>Coffee</v>
      </c>
      <c r="O123" t="str">
        <f t="shared" si="9"/>
        <v>Coffee</v>
      </c>
    </row>
    <row r="124" spans="2:15" ht="15.75" x14ac:dyDescent="0.25">
      <c r="B124" s="103" t="str">
        <f>IF(L124="","",IF(Declaration!$I$4="English",L124,IF(Declaration!$I$4="French",VLOOKUP($L124,Languages!$A$1:$G$5057,2,FALSE),IF(Declaration!$I$4="Spanish",VLOOKUP($L124,Languages!$A$1:$G$5057,3,FALSE),IF(Declaration!$I$4="German",VLOOKUP($L124,Languages!$A$1:$G$5057,4,FALSE),IF(Declaration!$I$4="Chinese",VLOOKUP($L124,Languages!$A$1:$G$5057,5,FALSE),IF(Declaration!$I$4="Japanese",VLOOKUP($L124,Languages!$A$1:$G$5057,6,FALSE),IF(Declaration!$I$4="Portugese",VLOOKUP($L124,Languages!$A$1:$G$5057,7,FALSE)))))))))</f>
        <v>Coffee</v>
      </c>
      <c r="C124" s="103" t="str">
        <f>IF(M124="","",IF(Declaration!$I$4="English",M124,IF(Declaration!$I$4="French",VLOOKUP($M124,Languages!$A$1:$G$5057,2,FALSE),IF(Declaration!$I$4="Spanish",VLOOKUP($M124,Languages!$A$1:$G$5057,3,FALSE),IF(Declaration!$I$4="German",VLOOKUP($M124,Languages!$A$1:$G$5057,4,FALSE),IF(Declaration!$I$4="Chinese",VLOOKUP($M124,Languages!$A$1:$G$5057,5,FALSE),IF(Declaration!$I$4="Japanese",VLOOKUP($M124,Languages!$A$1:$G$5057,6,FALSE),IF(Declaration!$I$4="Portugese",VLOOKUP($M124,Languages!$A$1:$G$5057,7,FALSE)))))))))</f>
        <v>Tanzania</v>
      </c>
      <c r="D124" s="199"/>
      <c r="E124" s="199"/>
      <c r="H124">
        <f t="shared" si="7"/>
        <v>0</v>
      </c>
      <c r="L124" t="s">
        <v>37</v>
      </c>
      <c r="M124" t="s">
        <v>5013</v>
      </c>
      <c r="N124" t="str">
        <f t="shared" si="8"/>
        <v>Coffee</v>
      </c>
      <c r="O124" t="str">
        <f t="shared" si="9"/>
        <v>Coffee</v>
      </c>
    </row>
    <row r="125" spans="2:15" ht="15.75" x14ac:dyDescent="0.25">
      <c r="B125" s="103" t="str">
        <f>IF(L125="","",IF(Declaration!$I$4="English",L125,IF(Declaration!$I$4="French",VLOOKUP($L125,Languages!$A$1:$G$5057,2,FALSE),IF(Declaration!$I$4="Spanish",VLOOKUP($L125,Languages!$A$1:$G$5057,3,FALSE),IF(Declaration!$I$4="German",VLOOKUP($L125,Languages!$A$1:$G$5057,4,FALSE),IF(Declaration!$I$4="Chinese",VLOOKUP($L125,Languages!$A$1:$G$5057,5,FALSE),IF(Declaration!$I$4="Japanese",VLOOKUP($L125,Languages!$A$1:$G$5057,6,FALSE),IF(Declaration!$I$4="Portugese",VLOOKUP($L125,Languages!$A$1:$G$5057,7,FALSE)))))))))</f>
        <v>Coffee</v>
      </c>
      <c r="C125" s="103" t="str">
        <f>IF(M125="","",IF(Declaration!$I$4="English",M125,IF(Declaration!$I$4="French",VLOOKUP($M125,Languages!$A$1:$G$5057,2,FALSE),IF(Declaration!$I$4="Spanish",VLOOKUP($M125,Languages!$A$1:$G$5057,3,FALSE),IF(Declaration!$I$4="German",VLOOKUP($M125,Languages!$A$1:$G$5057,4,FALSE),IF(Declaration!$I$4="Chinese",VLOOKUP($M125,Languages!$A$1:$G$5057,5,FALSE),IF(Declaration!$I$4="Japanese",VLOOKUP($M125,Languages!$A$1:$G$5057,6,FALSE),IF(Declaration!$I$4="Portugese",VLOOKUP($M125,Languages!$A$1:$G$5057,7,FALSE)))))))))</f>
        <v>Uganda</v>
      </c>
      <c r="D125" s="199"/>
      <c r="E125" s="199"/>
      <c r="H125">
        <f t="shared" si="7"/>
        <v>0</v>
      </c>
      <c r="L125" t="s">
        <v>37</v>
      </c>
      <c r="M125" t="s">
        <v>2272</v>
      </c>
      <c r="N125" t="str">
        <f t="shared" si="8"/>
        <v>Coffee</v>
      </c>
      <c r="O125" t="str">
        <f t="shared" si="9"/>
        <v>Coffee</v>
      </c>
    </row>
    <row r="126" spans="2:15" ht="15.75" x14ac:dyDescent="0.25">
      <c r="B126" s="103" t="str">
        <f>IF(L126="","",IF(Declaration!$I$4="English",L126,IF(Declaration!$I$4="French",VLOOKUP($L126,Languages!$A$1:$G$5057,2,FALSE),IF(Declaration!$I$4="Spanish",VLOOKUP($L126,Languages!$A$1:$G$5057,3,FALSE),IF(Declaration!$I$4="German",VLOOKUP($L126,Languages!$A$1:$G$5057,4,FALSE),IF(Declaration!$I$4="Chinese",VLOOKUP($L126,Languages!$A$1:$G$5057,5,FALSE),IF(Declaration!$I$4="Japanese",VLOOKUP($L126,Languages!$A$1:$G$5057,6,FALSE),IF(Declaration!$I$4="Portugese",VLOOKUP($L126,Languages!$A$1:$G$5057,7,FALSE)))))))))</f>
        <v>Coffee</v>
      </c>
      <c r="C126" s="103" t="str">
        <f>IF(M126="","",IF(Declaration!$I$4="English",M126,IF(Declaration!$I$4="French",VLOOKUP($M126,Languages!$A$1:$G$5057,2,FALSE),IF(Declaration!$I$4="Spanish",VLOOKUP($M126,Languages!$A$1:$G$5057,3,FALSE),IF(Declaration!$I$4="German",VLOOKUP($M126,Languages!$A$1:$G$5057,4,FALSE),IF(Declaration!$I$4="Chinese",VLOOKUP($M126,Languages!$A$1:$G$5057,5,FALSE),IF(Declaration!$I$4="Japanese",VLOOKUP($M126,Languages!$A$1:$G$5057,6,FALSE),IF(Declaration!$I$4="Portugese",VLOOKUP($M126,Languages!$A$1:$G$5057,7,FALSE)))))))))</f>
        <v>Vietnam</v>
      </c>
      <c r="D126" s="199"/>
      <c r="E126" s="199"/>
      <c r="H126">
        <f t="shared" si="7"/>
        <v>0</v>
      </c>
      <c r="L126" t="s">
        <v>37</v>
      </c>
      <c r="M126" t="s">
        <v>2323</v>
      </c>
      <c r="N126" t="str">
        <f t="shared" si="8"/>
        <v>Coffee</v>
      </c>
      <c r="O126" t="str">
        <f t="shared" si="9"/>
        <v>Coffee</v>
      </c>
    </row>
    <row r="127" spans="2:15" ht="15.75" x14ac:dyDescent="0.25">
      <c r="B127" s="103" t="str">
        <f>IF(L127="","",IF(Declaration!$I$4="English",L127,IF(Declaration!$I$4="French",VLOOKUP($L127,Languages!$A$1:$G$5057,2,FALSE),IF(Declaration!$I$4="Spanish",VLOOKUP($L127,Languages!$A$1:$G$5057,3,FALSE),IF(Declaration!$I$4="German",VLOOKUP($L127,Languages!$A$1:$G$5057,4,FALSE),IF(Declaration!$I$4="Chinese",VLOOKUP($L127,Languages!$A$1:$G$5057,5,FALSE),IF(Declaration!$I$4="Japanese",VLOOKUP($L127,Languages!$A$1:$G$5057,6,FALSE),IF(Declaration!$I$4="Portugese",VLOOKUP($L127,Languages!$A$1:$G$5057,7,FALSE)))))))))</f>
        <v>Copper</v>
      </c>
      <c r="C127" s="103" t="str">
        <f>IF(M127="","",IF(Declaration!$I$4="English",M127,IF(Declaration!$I$4="French",VLOOKUP($M127,Languages!$A$1:$G$5057,2,FALSE),IF(Declaration!$I$4="Spanish",VLOOKUP($M127,Languages!$A$1:$G$5057,3,FALSE),IF(Declaration!$I$4="German",VLOOKUP($M127,Languages!$A$1:$G$5057,4,FALSE),IF(Declaration!$I$4="Chinese",VLOOKUP($M127,Languages!$A$1:$G$5057,5,FALSE),IF(Declaration!$I$4="Japanese",VLOOKUP($M127,Languages!$A$1:$G$5057,6,FALSE),IF(Declaration!$I$4="Portugese",VLOOKUP($M127,Languages!$A$1:$G$5057,7,FALSE)))))))))</f>
        <v>China</v>
      </c>
      <c r="D127" s="199"/>
      <c r="E127" s="199"/>
      <c r="H127">
        <f t="shared" si="7"/>
        <v>0</v>
      </c>
      <c r="L127" t="s">
        <v>145</v>
      </c>
      <c r="M127" t="s">
        <v>1413</v>
      </c>
      <c r="N127" t="str">
        <f t="shared" ref="N127" si="10">B127&amp;D127</f>
        <v>Copper</v>
      </c>
      <c r="O127" t="str">
        <f t="shared" ref="O127" si="11">B127&amp;E127</f>
        <v>Copper</v>
      </c>
    </row>
    <row r="128" spans="2:15" ht="15.75" x14ac:dyDescent="0.25">
      <c r="B128" s="103" t="str">
        <f>IF(L128="","",IF(Declaration!$I$4="English",L128,IF(Declaration!$I$4="French",VLOOKUP($L128,Languages!$A$1:$G$5057,2,FALSE),IF(Declaration!$I$4="Spanish",VLOOKUP($L128,Languages!$A$1:$G$5057,3,FALSE),IF(Declaration!$I$4="German",VLOOKUP($L128,Languages!$A$1:$G$5057,4,FALSE),IF(Declaration!$I$4="Chinese",VLOOKUP($L128,Languages!$A$1:$G$5057,5,FALSE),IF(Declaration!$I$4="Japanese",VLOOKUP($L128,Languages!$A$1:$G$5057,6,FALSE),IF(Declaration!$I$4="Portugese",VLOOKUP($L128,Languages!$A$1:$G$5057,7,FALSE)))))))))</f>
        <v>Copper</v>
      </c>
      <c r="C128" s="103" t="str">
        <f>IF(M128="","",IF(Declaration!$I$4="English",M128,IF(Declaration!$I$4="French",VLOOKUP($M128,Languages!$A$1:$G$5057,2,FALSE),IF(Declaration!$I$4="Spanish",VLOOKUP($M128,Languages!$A$1:$G$5057,3,FALSE),IF(Declaration!$I$4="German",VLOOKUP($M128,Languages!$A$1:$G$5057,4,FALSE),IF(Declaration!$I$4="Chinese",VLOOKUP($M128,Languages!$A$1:$G$5057,5,FALSE),IF(Declaration!$I$4="Japanese",VLOOKUP($M128,Languages!$A$1:$G$5057,6,FALSE),IF(Declaration!$I$4="Portugese",VLOOKUP($M128,Languages!$A$1:$G$5057,7,FALSE)))))))))</f>
        <v>Democratic Republic of the Congo</v>
      </c>
      <c r="D128" s="199"/>
      <c r="E128" s="199"/>
      <c r="H128">
        <f t="shared" si="7"/>
        <v>0</v>
      </c>
      <c r="L128" t="s">
        <v>145</v>
      </c>
      <c r="M128" t="s">
        <v>5019</v>
      </c>
      <c r="N128" t="str">
        <f t="shared" si="8"/>
        <v>Copper</v>
      </c>
      <c r="O128" t="str">
        <f t="shared" si="9"/>
        <v>Copper</v>
      </c>
    </row>
    <row r="129" spans="2:15" ht="15.75" x14ac:dyDescent="0.25">
      <c r="B129" s="103" t="str">
        <f>IF(L129="","",IF(Declaration!$I$4="English",L129,IF(Declaration!$I$4="French",VLOOKUP($L129,Languages!$A$1:$G$5057,2,FALSE),IF(Declaration!$I$4="Spanish",VLOOKUP($L129,Languages!$A$1:$G$5057,3,FALSE),IF(Declaration!$I$4="German",VLOOKUP($L129,Languages!$A$1:$G$5057,4,FALSE),IF(Declaration!$I$4="Chinese",VLOOKUP($L129,Languages!$A$1:$G$5057,5,FALSE),IF(Declaration!$I$4="Japanese",VLOOKUP($L129,Languages!$A$1:$G$5057,6,FALSE),IF(Declaration!$I$4="Portugese",VLOOKUP($L129,Languages!$A$1:$G$5057,7,FALSE)))))))))</f>
        <v>Corn</v>
      </c>
      <c r="C129" s="103" t="str">
        <f>IF(M129="","",IF(Declaration!$I$4="English",M129,IF(Declaration!$I$4="French",VLOOKUP($M129,Languages!$A$1:$G$5057,2,FALSE),IF(Declaration!$I$4="Spanish",VLOOKUP($M129,Languages!$A$1:$G$5057,3,FALSE),IF(Declaration!$I$4="German",VLOOKUP($M129,Languages!$A$1:$G$5057,4,FALSE),IF(Declaration!$I$4="Chinese",VLOOKUP($M129,Languages!$A$1:$G$5057,5,FALSE),IF(Declaration!$I$4="Japanese",VLOOKUP($M129,Languages!$A$1:$G$5057,6,FALSE),IF(Declaration!$I$4="Portugese",VLOOKUP($M129,Languages!$A$1:$G$5057,7,FALSE)))))))))</f>
        <v>Bolivia</v>
      </c>
      <c r="D129" s="199"/>
      <c r="E129" s="199"/>
      <c r="H129">
        <f t="shared" si="7"/>
        <v>0</v>
      </c>
      <c r="L129" t="s">
        <v>38</v>
      </c>
      <c r="M129" t="s">
        <v>4988</v>
      </c>
      <c r="N129" t="str">
        <f t="shared" si="8"/>
        <v>Corn</v>
      </c>
      <c r="O129" t="str">
        <f t="shared" si="9"/>
        <v>Corn</v>
      </c>
    </row>
    <row r="130" spans="2:15" ht="15.75" x14ac:dyDescent="0.25">
      <c r="B130" s="103" t="str">
        <f>IF(L130="","",IF(Declaration!$I$4="English",L130,IF(Declaration!$I$4="French",VLOOKUP($L130,Languages!$A$1:$G$5057,2,FALSE),IF(Declaration!$I$4="Spanish",VLOOKUP($L130,Languages!$A$1:$G$5057,3,FALSE),IF(Declaration!$I$4="German",VLOOKUP($L130,Languages!$A$1:$G$5057,4,FALSE),IF(Declaration!$I$4="Chinese",VLOOKUP($L130,Languages!$A$1:$G$5057,5,FALSE),IF(Declaration!$I$4="Japanese",VLOOKUP($L130,Languages!$A$1:$G$5057,6,FALSE),IF(Declaration!$I$4="Portugese",VLOOKUP($L130,Languages!$A$1:$G$5057,7,FALSE)))))))))</f>
        <v>Corn</v>
      </c>
      <c r="C130" s="103" t="str">
        <f>IF(M130="","",IF(Declaration!$I$4="English",M130,IF(Declaration!$I$4="French",VLOOKUP($M130,Languages!$A$1:$G$5057,2,FALSE),IF(Declaration!$I$4="Spanish",VLOOKUP($M130,Languages!$A$1:$G$5057,3,FALSE),IF(Declaration!$I$4="German",VLOOKUP($M130,Languages!$A$1:$G$5057,4,FALSE),IF(Declaration!$I$4="Chinese",VLOOKUP($M130,Languages!$A$1:$G$5057,5,FALSE),IF(Declaration!$I$4="Japanese",VLOOKUP($M130,Languages!$A$1:$G$5057,6,FALSE),IF(Declaration!$I$4="Portugese",VLOOKUP($M130,Languages!$A$1:$G$5057,7,FALSE)))))))))</f>
        <v>Brazil</v>
      </c>
      <c r="D130" s="199"/>
      <c r="E130" s="199"/>
      <c r="H130">
        <f t="shared" si="7"/>
        <v>0</v>
      </c>
      <c r="L130" t="s">
        <v>38</v>
      </c>
      <c r="M130" t="s">
        <v>1348</v>
      </c>
      <c r="N130" t="str">
        <f t="shared" si="8"/>
        <v>Corn</v>
      </c>
      <c r="O130" t="str">
        <f t="shared" si="9"/>
        <v>Corn</v>
      </c>
    </row>
    <row r="131" spans="2:15" ht="15.75" x14ac:dyDescent="0.25">
      <c r="B131" s="103" t="str">
        <f>IF(L131="","",IF(Declaration!$I$4="English",L131,IF(Declaration!$I$4="French",VLOOKUP($L131,Languages!$A$1:$G$5057,2,FALSE),IF(Declaration!$I$4="Spanish",VLOOKUP($L131,Languages!$A$1:$G$5057,3,FALSE),IF(Declaration!$I$4="German",VLOOKUP($L131,Languages!$A$1:$G$5057,4,FALSE),IF(Declaration!$I$4="Chinese",VLOOKUP($L131,Languages!$A$1:$G$5057,5,FALSE),IF(Declaration!$I$4="Japanese",VLOOKUP($L131,Languages!$A$1:$G$5057,6,FALSE),IF(Declaration!$I$4="Portugese",VLOOKUP($L131,Languages!$A$1:$G$5057,7,FALSE)))))))))</f>
        <v>Corn</v>
      </c>
      <c r="C131" s="103" t="str">
        <f>IF(M131="","",IF(Declaration!$I$4="English",M131,IF(Declaration!$I$4="French",VLOOKUP($M131,Languages!$A$1:$G$5057,2,FALSE),IF(Declaration!$I$4="Spanish",VLOOKUP($M131,Languages!$A$1:$G$5057,3,FALSE),IF(Declaration!$I$4="German",VLOOKUP($M131,Languages!$A$1:$G$5057,4,FALSE),IF(Declaration!$I$4="Chinese",VLOOKUP($M131,Languages!$A$1:$G$5057,5,FALSE),IF(Declaration!$I$4="Japanese",VLOOKUP($M131,Languages!$A$1:$G$5057,6,FALSE),IF(Declaration!$I$4="Portugese",VLOOKUP($M131,Languages!$A$1:$G$5057,7,FALSE)))))))))</f>
        <v>Guatemala</v>
      </c>
      <c r="D131" s="199"/>
      <c r="E131" s="199"/>
      <c r="H131">
        <f t="shared" si="7"/>
        <v>0</v>
      </c>
      <c r="L131" t="s">
        <v>38</v>
      </c>
      <c r="M131" t="s">
        <v>1624</v>
      </c>
      <c r="N131" t="str">
        <f t="shared" si="8"/>
        <v>Corn</v>
      </c>
      <c r="O131" t="str">
        <f t="shared" si="9"/>
        <v>Corn</v>
      </c>
    </row>
    <row r="132" spans="2:15" ht="15.75" x14ac:dyDescent="0.25">
      <c r="B132" s="103" t="str">
        <f>IF(L132="","",IF(Declaration!$I$4="English",L132,IF(Declaration!$I$4="French",VLOOKUP($L132,Languages!$A$1:$G$5057,2,FALSE),IF(Declaration!$I$4="Spanish",VLOOKUP($L132,Languages!$A$1:$G$5057,3,FALSE),IF(Declaration!$I$4="German",VLOOKUP($L132,Languages!$A$1:$G$5057,4,FALSE),IF(Declaration!$I$4="Chinese",VLOOKUP($L132,Languages!$A$1:$G$5057,5,FALSE),IF(Declaration!$I$4="Japanese",VLOOKUP($L132,Languages!$A$1:$G$5057,6,FALSE),IF(Declaration!$I$4="Portugese",VLOOKUP($L132,Languages!$A$1:$G$5057,7,FALSE)))))))))</f>
        <v>Corn</v>
      </c>
      <c r="C132" s="103" t="str">
        <f>IF(M132="","",IF(Declaration!$I$4="English",M132,IF(Declaration!$I$4="French",VLOOKUP($M132,Languages!$A$1:$G$5057,2,FALSE),IF(Declaration!$I$4="Spanish",VLOOKUP($M132,Languages!$A$1:$G$5057,3,FALSE),IF(Declaration!$I$4="German",VLOOKUP($M132,Languages!$A$1:$G$5057,4,FALSE),IF(Declaration!$I$4="Chinese",VLOOKUP($M132,Languages!$A$1:$G$5057,5,FALSE),IF(Declaration!$I$4="Japanese",VLOOKUP($M132,Languages!$A$1:$G$5057,6,FALSE),IF(Declaration!$I$4="Portugese",VLOOKUP($M132,Languages!$A$1:$G$5057,7,FALSE)))))))))</f>
        <v>Paraguay</v>
      </c>
      <c r="D132" s="199"/>
      <c r="E132" s="199"/>
      <c r="H132">
        <f t="shared" si="7"/>
        <v>0</v>
      </c>
      <c r="L132" t="s">
        <v>38</v>
      </c>
      <c r="M132" t="s">
        <v>2003</v>
      </c>
      <c r="N132" t="str">
        <f t="shared" si="8"/>
        <v>Corn</v>
      </c>
      <c r="O132" t="str">
        <f t="shared" si="9"/>
        <v>Corn</v>
      </c>
    </row>
    <row r="133" spans="2:15" ht="15.75" x14ac:dyDescent="0.25">
      <c r="B133" s="103" t="str">
        <f>IF(L133="","",IF(Declaration!$I$4="English",L133,IF(Declaration!$I$4="French",VLOOKUP($L133,Languages!$A$1:$G$5057,2,FALSE),IF(Declaration!$I$4="Spanish",VLOOKUP($L133,Languages!$A$1:$G$5057,3,FALSE),IF(Declaration!$I$4="German",VLOOKUP($L133,Languages!$A$1:$G$5057,4,FALSE),IF(Declaration!$I$4="Chinese",VLOOKUP($L133,Languages!$A$1:$G$5057,5,FALSE),IF(Declaration!$I$4="Japanese",VLOOKUP($L133,Languages!$A$1:$G$5057,6,FALSE),IF(Declaration!$I$4="Portugese",VLOOKUP($L133,Languages!$A$1:$G$5057,7,FALSE)))))))))</f>
        <v>Corn</v>
      </c>
      <c r="C133" s="103" t="str">
        <f>IF(M133="","",IF(Declaration!$I$4="English",M133,IF(Declaration!$I$4="French",VLOOKUP($M133,Languages!$A$1:$G$5057,2,FALSE),IF(Declaration!$I$4="Spanish",VLOOKUP($M133,Languages!$A$1:$G$5057,3,FALSE),IF(Declaration!$I$4="German",VLOOKUP($M133,Languages!$A$1:$G$5057,4,FALSE),IF(Declaration!$I$4="Chinese",VLOOKUP($M133,Languages!$A$1:$G$5057,5,FALSE),IF(Declaration!$I$4="Japanese",VLOOKUP($M133,Languages!$A$1:$G$5057,6,FALSE),IF(Declaration!$I$4="Portugese",VLOOKUP($M133,Languages!$A$1:$G$5057,7,FALSE)))))))))</f>
        <v>Philippines</v>
      </c>
      <c r="D133" s="199"/>
      <c r="E133" s="199"/>
      <c r="H133">
        <f t="shared" si="7"/>
        <v>0</v>
      </c>
      <c r="L133" t="s">
        <v>38</v>
      </c>
      <c r="M133" t="s">
        <v>2012</v>
      </c>
      <c r="N133" t="str">
        <f t="shared" si="8"/>
        <v>Corn</v>
      </c>
      <c r="O133" t="str">
        <f t="shared" si="9"/>
        <v>Corn</v>
      </c>
    </row>
    <row r="134" spans="2:15" ht="15.75" x14ac:dyDescent="0.25">
      <c r="B134" s="103" t="str">
        <f>IF(L134="","",IF(Declaration!$I$4="English",L134,IF(Declaration!$I$4="French",VLOOKUP($L134,Languages!$A$1:$G$5057,2,FALSE),IF(Declaration!$I$4="Spanish",VLOOKUP($L134,Languages!$A$1:$G$5057,3,FALSE),IF(Declaration!$I$4="German",VLOOKUP($L134,Languages!$A$1:$G$5057,4,FALSE),IF(Declaration!$I$4="Chinese",VLOOKUP($L134,Languages!$A$1:$G$5057,5,FALSE),IF(Declaration!$I$4="Japanese",VLOOKUP($L134,Languages!$A$1:$G$5057,6,FALSE),IF(Declaration!$I$4="Portugese",VLOOKUP($L134,Languages!$A$1:$G$5057,7,FALSE)))))))))</f>
        <v>Cotton</v>
      </c>
      <c r="C134" s="103" t="str">
        <f>IF(M134="","",IF(Declaration!$I$4="English",M134,IF(Declaration!$I$4="French",VLOOKUP($M134,Languages!$A$1:$G$5057,2,FALSE),IF(Declaration!$I$4="Spanish",VLOOKUP($M134,Languages!$A$1:$G$5057,3,FALSE),IF(Declaration!$I$4="German",VLOOKUP($M134,Languages!$A$1:$G$5057,4,FALSE),IF(Declaration!$I$4="Chinese",VLOOKUP($M134,Languages!$A$1:$G$5057,5,FALSE),IF(Declaration!$I$4="Japanese",VLOOKUP($M134,Languages!$A$1:$G$5057,6,FALSE),IF(Declaration!$I$4="Portugese",VLOOKUP($M134,Languages!$A$1:$G$5057,7,FALSE)))))))))</f>
        <v>Argentina</v>
      </c>
      <c r="D134" s="199"/>
      <c r="E134" s="199"/>
      <c r="H134">
        <f t="shared" si="7"/>
        <v>0</v>
      </c>
      <c r="L134" t="s">
        <v>39</v>
      </c>
      <c r="M134" t="s">
        <v>1252</v>
      </c>
      <c r="N134" t="str">
        <f t="shared" si="8"/>
        <v>Cotton</v>
      </c>
      <c r="O134" t="str">
        <f t="shared" si="9"/>
        <v>Cotton</v>
      </c>
    </row>
    <row r="135" spans="2:15" ht="15.75" x14ac:dyDescent="0.25">
      <c r="B135" s="103" t="str">
        <f>IF(L135="","",IF(Declaration!$I$4="English",L135,IF(Declaration!$I$4="French",VLOOKUP($L135,Languages!$A$1:$G$5057,2,FALSE),IF(Declaration!$I$4="Spanish",VLOOKUP($L135,Languages!$A$1:$G$5057,3,FALSE),IF(Declaration!$I$4="German",VLOOKUP($L135,Languages!$A$1:$G$5057,4,FALSE),IF(Declaration!$I$4="Chinese",VLOOKUP($L135,Languages!$A$1:$G$5057,5,FALSE),IF(Declaration!$I$4="Japanese",VLOOKUP($L135,Languages!$A$1:$G$5057,6,FALSE),IF(Declaration!$I$4="Portugese",VLOOKUP($L135,Languages!$A$1:$G$5057,7,FALSE)))))))))</f>
        <v>Cotton</v>
      </c>
      <c r="C135" s="103" t="str">
        <f>IF(M135="","",IF(Declaration!$I$4="English",M135,IF(Declaration!$I$4="French",VLOOKUP($M135,Languages!$A$1:$G$5057,2,FALSE),IF(Declaration!$I$4="Spanish",VLOOKUP($M135,Languages!$A$1:$G$5057,3,FALSE),IF(Declaration!$I$4="German",VLOOKUP($M135,Languages!$A$1:$G$5057,4,FALSE),IF(Declaration!$I$4="Chinese",VLOOKUP($M135,Languages!$A$1:$G$5057,5,FALSE),IF(Declaration!$I$4="Japanese",VLOOKUP($M135,Languages!$A$1:$G$5057,6,FALSE),IF(Declaration!$I$4="Portugese",VLOOKUP($M135,Languages!$A$1:$G$5057,7,FALSE)))))))))</f>
        <v>Azerbaijan</v>
      </c>
      <c r="D135" s="199"/>
      <c r="E135" s="199"/>
      <c r="H135">
        <f t="shared" ref="H135:H198" si="12">IF(E135 = $J$9, 1, 0)</f>
        <v>0</v>
      </c>
      <c r="L135" t="s">
        <v>39</v>
      </c>
      <c r="M135" t="s">
        <v>1278</v>
      </c>
      <c r="N135" t="str">
        <f t="shared" si="8"/>
        <v>Cotton</v>
      </c>
      <c r="O135" t="str">
        <f t="shared" si="9"/>
        <v>Cotton</v>
      </c>
    </row>
    <row r="136" spans="2:15" ht="15.75" x14ac:dyDescent="0.25">
      <c r="B136" s="103" t="str">
        <f>IF(L136="","",IF(Declaration!$I$4="English",L136,IF(Declaration!$I$4="French",VLOOKUP($L136,Languages!$A$1:$G$5057,2,FALSE),IF(Declaration!$I$4="Spanish",VLOOKUP($L136,Languages!$A$1:$G$5057,3,FALSE),IF(Declaration!$I$4="German",VLOOKUP($L136,Languages!$A$1:$G$5057,4,FALSE),IF(Declaration!$I$4="Chinese",VLOOKUP($L136,Languages!$A$1:$G$5057,5,FALSE),IF(Declaration!$I$4="Japanese",VLOOKUP($L136,Languages!$A$1:$G$5057,6,FALSE),IF(Declaration!$I$4="Portugese",VLOOKUP($L136,Languages!$A$1:$G$5057,7,FALSE)))))))))</f>
        <v>Cotton</v>
      </c>
      <c r="C136" s="103" t="str">
        <f>IF(M136="","",IF(Declaration!$I$4="English",M136,IF(Declaration!$I$4="French",VLOOKUP($M136,Languages!$A$1:$G$5057,2,FALSE),IF(Declaration!$I$4="Spanish",VLOOKUP($M136,Languages!$A$1:$G$5057,3,FALSE),IF(Declaration!$I$4="German",VLOOKUP($M136,Languages!$A$1:$G$5057,4,FALSE),IF(Declaration!$I$4="Chinese",VLOOKUP($M136,Languages!$A$1:$G$5057,5,FALSE),IF(Declaration!$I$4="Japanese",VLOOKUP($M136,Languages!$A$1:$G$5057,6,FALSE),IF(Declaration!$I$4="Portugese",VLOOKUP($M136,Languages!$A$1:$G$5057,7,FALSE)))))))))</f>
        <v>Benin</v>
      </c>
      <c r="D136" s="199"/>
      <c r="E136" s="199"/>
      <c r="H136">
        <f t="shared" si="12"/>
        <v>0</v>
      </c>
      <c r="L136" t="s">
        <v>39</v>
      </c>
      <c r="M136" t="s">
        <v>1319</v>
      </c>
      <c r="N136" t="str">
        <f t="shared" ref="N136:N199" si="13">B136&amp;D136</f>
        <v>Cotton</v>
      </c>
      <c r="O136" t="str">
        <f t="shared" ref="O136:O199" si="14">B136&amp;E136</f>
        <v>Cotton</v>
      </c>
    </row>
    <row r="137" spans="2:15" ht="15.75" x14ac:dyDescent="0.25">
      <c r="B137" s="103" t="str">
        <f>IF(L137="","",IF(Declaration!$I$4="English",L137,IF(Declaration!$I$4="French",VLOOKUP($L137,Languages!$A$1:$G$5057,2,FALSE),IF(Declaration!$I$4="Spanish",VLOOKUP($L137,Languages!$A$1:$G$5057,3,FALSE),IF(Declaration!$I$4="German",VLOOKUP($L137,Languages!$A$1:$G$5057,4,FALSE),IF(Declaration!$I$4="Chinese",VLOOKUP($L137,Languages!$A$1:$G$5057,5,FALSE),IF(Declaration!$I$4="Japanese",VLOOKUP($L137,Languages!$A$1:$G$5057,6,FALSE),IF(Declaration!$I$4="Portugese",VLOOKUP($L137,Languages!$A$1:$G$5057,7,FALSE)))))))))</f>
        <v>Cotton</v>
      </c>
      <c r="C137" s="103" t="str">
        <f>IF(M137="","",IF(Declaration!$I$4="English",M137,IF(Declaration!$I$4="French",VLOOKUP($M137,Languages!$A$1:$G$5057,2,FALSE),IF(Declaration!$I$4="Spanish",VLOOKUP($M137,Languages!$A$1:$G$5057,3,FALSE),IF(Declaration!$I$4="German",VLOOKUP($M137,Languages!$A$1:$G$5057,4,FALSE),IF(Declaration!$I$4="Chinese",VLOOKUP($M137,Languages!$A$1:$G$5057,5,FALSE),IF(Declaration!$I$4="Japanese",VLOOKUP($M137,Languages!$A$1:$G$5057,6,FALSE),IF(Declaration!$I$4="Portugese",VLOOKUP($M137,Languages!$A$1:$G$5057,7,FALSE)))))))))</f>
        <v>Brazil</v>
      </c>
      <c r="D137" s="199"/>
      <c r="E137" s="199"/>
      <c r="H137">
        <f t="shared" si="12"/>
        <v>0</v>
      </c>
      <c r="L137" t="s">
        <v>39</v>
      </c>
      <c r="M137" t="s">
        <v>1348</v>
      </c>
      <c r="N137" t="str">
        <f t="shared" si="13"/>
        <v>Cotton</v>
      </c>
      <c r="O137" t="str">
        <f t="shared" si="14"/>
        <v>Cotton</v>
      </c>
    </row>
    <row r="138" spans="2:15" ht="15.75" x14ac:dyDescent="0.25">
      <c r="B138" s="103" t="str">
        <f>IF(L138="","",IF(Declaration!$I$4="English",L138,IF(Declaration!$I$4="French",VLOOKUP($L138,Languages!$A$1:$G$5057,2,FALSE),IF(Declaration!$I$4="Spanish",VLOOKUP($L138,Languages!$A$1:$G$5057,3,FALSE),IF(Declaration!$I$4="German",VLOOKUP($L138,Languages!$A$1:$G$5057,4,FALSE),IF(Declaration!$I$4="Chinese",VLOOKUP($L138,Languages!$A$1:$G$5057,5,FALSE),IF(Declaration!$I$4="Japanese",VLOOKUP($L138,Languages!$A$1:$G$5057,6,FALSE),IF(Declaration!$I$4="Portugese",VLOOKUP($L138,Languages!$A$1:$G$5057,7,FALSE)))))))))</f>
        <v>Cotton</v>
      </c>
      <c r="C138" s="103" t="str">
        <f>IF(M138="","",IF(Declaration!$I$4="English",M138,IF(Declaration!$I$4="French",VLOOKUP($M138,Languages!$A$1:$G$5057,2,FALSE),IF(Declaration!$I$4="Spanish",VLOOKUP($M138,Languages!$A$1:$G$5057,3,FALSE),IF(Declaration!$I$4="German",VLOOKUP($M138,Languages!$A$1:$G$5057,4,FALSE),IF(Declaration!$I$4="Chinese",VLOOKUP($M138,Languages!$A$1:$G$5057,5,FALSE),IF(Declaration!$I$4="Japanese",VLOOKUP($M138,Languages!$A$1:$G$5057,6,FALSE),IF(Declaration!$I$4="Portugese",VLOOKUP($M138,Languages!$A$1:$G$5057,7,FALSE)))))))))</f>
        <v>Burkina Faso</v>
      </c>
      <c r="D138" s="199"/>
      <c r="E138" s="199"/>
      <c r="H138">
        <f t="shared" si="12"/>
        <v>0</v>
      </c>
      <c r="L138" t="s">
        <v>39</v>
      </c>
      <c r="M138" t="s">
        <v>1365</v>
      </c>
      <c r="N138" t="str">
        <f t="shared" si="13"/>
        <v>Cotton</v>
      </c>
      <c r="O138" t="str">
        <f t="shared" si="14"/>
        <v>Cotton</v>
      </c>
    </row>
    <row r="139" spans="2:15" ht="15.75" x14ac:dyDescent="0.25">
      <c r="B139" s="103" t="str">
        <f>IF(L139="","",IF(Declaration!$I$4="English",L139,IF(Declaration!$I$4="French",VLOOKUP($L139,Languages!$A$1:$G$5057,2,FALSE),IF(Declaration!$I$4="Spanish",VLOOKUP($L139,Languages!$A$1:$G$5057,3,FALSE),IF(Declaration!$I$4="German",VLOOKUP($L139,Languages!$A$1:$G$5057,4,FALSE),IF(Declaration!$I$4="Chinese",VLOOKUP($L139,Languages!$A$1:$G$5057,5,FALSE),IF(Declaration!$I$4="Japanese",VLOOKUP($L139,Languages!$A$1:$G$5057,6,FALSE),IF(Declaration!$I$4="Portugese",VLOOKUP($L139,Languages!$A$1:$G$5057,7,FALSE)))))))))</f>
        <v>Cotton</v>
      </c>
      <c r="C139" s="103" t="str">
        <f>IF(M139="","",IF(Declaration!$I$4="English",M139,IF(Declaration!$I$4="French",VLOOKUP($M139,Languages!$A$1:$G$5057,2,FALSE),IF(Declaration!$I$4="Spanish",VLOOKUP($M139,Languages!$A$1:$G$5057,3,FALSE),IF(Declaration!$I$4="German",VLOOKUP($M139,Languages!$A$1:$G$5057,4,FALSE),IF(Declaration!$I$4="Chinese",VLOOKUP($M139,Languages!$A$1:$G$5057,5,FALSE),IF(Declaration!$I$4="Japanese",VLOOKUP($M139,Languages!$A$1:$G$5057,6,FALSE),IF(Declaration!$I$4="Portugese",VLOOKUP($M139,Languages!$A$1:$G$5057,7,FALSE)))))))))</f>
        <v>China</v>
      </c>
      <c r="D139" s="199"/>
      <c r="E139" s="199"/>
      <c r="H139">
        <f t="shared" si="12"/>
        <v>0</v>
      </c>
      <c r="L139" t="s">
        <v>39</v>
      </c>
      <c r="M139" t="s">
        <v>1413</v>
      </c>
      <c r="N139" t="str">
        <f t="shared" si="13"/>
        <v>Cotton</v>
      </c>
      <c r="O139" t="str">
        <f t="shared" si="14"/>
        <v>Cotton</v>
      </c>
    </row>
    <row r="140" spans="2:15" ht="15.75" x14ac:dyDescent="0.25">
      <c r="B140" s="103" t="str">
        <f>IF(L140="","",IF(Declaration!$I$4="English",L140,IF(Declaration!$I$4="French",VLOOKUP($L140,Languages!$A$1:$G$5057,2,FALSE),IF(Declaration!$I$4="Spanish",VLOOKUP($L140,Languages!$A$1:$G$5057,3,FALSE),IF(Declaration!$I$4="German",VLOOKUP($L140,Languages!$A$1:$G$5057,4,FALSE),IF(Declaration!$I$4="Chinese",VLOOKUP($L140,Languages!$A$1:$G$5057,5,FALSE),IF(Declaration!$I$4="Japanese",VLOOKUP($L140,Languages!$A$1:$G$5057,6,FALSE),IF(Declaration!$I$4="Portugese",VLOOKUP($L140,Languages!$A$1:$G$5057,7,FALSE)))))))))</f>
        <v>Cotton</v>
      </c>
      <c r="C140" s="103" t="str">
        <f>IF(M140="","",IF(Declaration!$I$4="English",M140,IF(Declaration!$I$4="French",VLOOKUP($M140,Languages!$A$1:$G$5057,2,FALSE),IF(Declaration!$I$4="Spanish",VLOOKUP($M140,Languages!$A$1:$G$5057,3,FALSE),IF(Declaration!$I$4="German",VLOOKUP($M140,Languages!$A$1:$G$5057,4,FALSE),IF(Declaration!$I$4="Chinese",VLOOKUP($M140,Languages!$A$1:$G$5057,5,FALSE),IF(Declaration!$I$4="Japanese",VLOOKUP($M140,Languages!$A$1:$G$5057,6,FALSE),IF(Declaration!$I$4="Portugese",VLOOKUP($M140,Languages!$A$1:$G$5057,7,FALSE)))))))))</f>
        <v>Egypt</v>
      </c>
      <c r="D140" s="199"/>
      <c r="E140" s="199"/>
      <c r="H140">
        <f t="shared" si="12"/>
        <v>0</v>
      </c>
      <c r="L140" t="s">
        <v>39</v>
      </c>
      <c r="M140" t="s">
        <v>1525</v>
      </c>
      <c r="N140" t="str">
        <f t="shared" si="13"/>
        <v>Cotton</v>
      </c>
      <c r="O140" t="str">
        <f t="shared" si="14"/>
        <v>Cotton</v>
      </c>
    </row>
    <row r="141" spans="2:15" ht="15.75" x14ac:dyDescent="0.25">
      <c r="B141" s="103" t="str">
        <f>IF(L141="","",IF(Declaration!$I$4="English",L141,IF(Declaration!$I$4="French",VLOOKUP($L141,Languages!$A$1:$G$5057,2,FALSE),IF(Declaration!$I$4="Spanish",VLOOKUP($L141,Languages!$A$1:$G$5057,3,FALSE),IF(Declaration!$I$4="German",VLOOKUP($L141,Languages!$A$1:$G$5057,4,FALSE),IF(Declaration!$I$4="Chinese",VLOOKUP($L141,Languages!$A$1:$G$5057,5,FALSE),IF(Declaration!$I$4="Japanese",VLOOKUP($L141,Languages!$A$1:$G$5057,6,FALSE),IF(Declaration!$I$4="Portugese",VLOOKUP($L141,Languages!$A$1:$G$5057,7,FALSE)))))))))</f>
        <v>Cotton</v>
      </c>
      <c r="C141" s="103" t="str">
        <f>IF(M141="","",IF(Declaration!$I$4="English",M141,IF(Declaration!$I$4="French",VLOOKUP($M141,Languages!$A$1:$G$5057,2,FALSE),IF(Declaration!$I$4="Spanish",VLOOKUP($M141,Languages!$A$1:$G$5057,3,FALSE),IF(Declaration!$I$4="German",VLOOKUP($M141,Languages!$A$1:$G$5057,4,FALSE),IF(Declaration!$I$4="Chinese",VLOOKUP($M141,Languages!$A$1:$G$5057,5,FALSE),IF(Declaration!$I$4="Japanese",VLOOKUP($M141,Languages!$A$1:$G$5057,6,FALSE),IF(Declaration!$I$4="Portugese",VLOOKUP($M141,Languages!$A$1:$G$5057,7,FALSE)))))))))</f>
        <v>India</v>
      </c>
      <c r="D141" s="199"/>
      <c r="E141" s="199"/>
      <c r="H141">
        <f t="shared" si="12"/>
        <v>0</v>
      </c>
      <c r="L141" t="s">
        <v>39</v>
      </c>
      <c r="M141" t="s">
        <v>1668</v>
      </c>
      <c r="N141" t="str">
        <f t="shared" si="13"/>
        <v>Cotton</v>
      </c>
      <c r="O141" t="str">
        <f t="shared" si="14"/>
        <v>Cotton</v>
      </c>
    </row>
    <row r="142" spans="2:15" ht="15.75" x14ac:dyDescent="0.25">
      <c r="B142" s="103" t="str">
        <f>IF(L142="","",IF(Declaration!$I$4="English",L142,IF(Declaration!$I$4="French",VLOOKUP($L142,Languages!$A$1:$G$5057,2,FALSE),IF(Declaration!$I$4="Spanish",VLOOKUP($L142,Languages!$A$1:$G$5057,3,FALSE),IF(Declaration!$I$4="German",VLOOKUP($L142,Languages!$A$1:$G$5057,4,FALSE),IF(Declaration!$I$4="Chinese",VLOOKUP($L142,Languages!$A$1:$G$5057,5,FALSE),IF(Declaration!$I$4="Japanese",VLOOKUP($L142,Languages!$A$1:$G$5057,6,FALSE),IF(Declaration!$I$4="Portugese",VLOOKUP($L142,Languages!$A$1:$G$5057,7,FALSE)))))))))</f>
        <v>Cotton</v>
      </c>
      <c r="C142" s="103" t="str">
        <f>IF(M142="","",IF(Declaration!$I$4="English",M142,IF(Declaration!$I$4="French",VLOOKUP($M142,Languages!$A$1:$G$5057,2,FALSE),IF(Declaration!$I$4="Spanish",VLOOKUP($M142,Languages!$A$1:$G$5057,3,FALSE),IF(Declaration!$I$4="German",VLOOKUP($M142,Languages!$A$1:$G$5057,4,FALSE),IF(Declaration!$I$4="Chinese",VLOOKUP($M142,Languages!$A$1:$G$5057,5,FALSE),IF(Declaration!$I$4="Japanese",VLOOKUP($M142,Languages!$A$1:$G$5057,6,FALSE),IF(Declaration!$I$4="Portugese",VLOOKUP($M142,Languages!$A$1:$G$5057,7,FALSE)))))))))</f>
        <v>Kazakhstan</v>
      </c>
      <c r="D142" s="199"/>
      <c r="E142" s="199"/>
      <c r="H142">
        <f t="shared" si="12"/>
        <v>0</v>
      </c>
      <c r="L142" t="s">
        <v>39</v>
      </c>
      <c r="M142" t="s">
        <v>1726</v>
      </c>
      <c r="N142" t="str">
        <f t="shared" si="13"/>
        <v>Cotton</v>
      </c>
      <c r="O142" t="str">
        <f t="shared" si="14"/>
        <v>Cotton</v>
      </c>
    </row>
    <row r="143" spans="2:15" ht="15.75" x14ac:dyDescent="0.25">
      <c r="B143" s="103" t="str">
        <f>IF(L143="","",IF(Declaration!$I$4="English",L143,IF(Declaration!$I$4="French",VLOOKUP($L143,Languages!$A$1:$G$5057,2,FALSE),IF(Declaration!$I$4="Spanish",VLOOKUP($L143,Languages!$A$1:$G$5057,3,FALSE),IF(Declaration!$I$4="German",VLOOKUP($L143,Languages!$A$1:$G$5057,4,FALSE),IF(Declaration!$I$4="Chinese",VLOOKUP($L143,Languages!$A$1:$G$5057,5,FALSE),IF(Declaration!$I$4="Japanese",VLOOKUP($L143,Languages!$A$1:$G$5057,6,FALSE),IF(Declaration!$I$4="Portugese",VLOOKUP($L143,Languages!$A$1:$G$5057,7,FALSE)))))))))</f>
        <v>Cotton</v>
      </c>
      <c r="C143" s="103" t="str">
        <f>IF(M143="","",IF(Declaration!$I$4="English",M143,IF(Declaration!$I$4="French",VLOOKUP($M143,Languages!$A$1:$G$5057,2,FALSE),IF(Declaration!$I$4="Spanish",VLOOKUP($M143,Languages!$A$1:$G$5057,3,FALSE),IF(Declaration!$I$4="German",VLOOKUP($M143,Languages!$A$1:$G$5057,4,FALSE),IF(Declaration!$I$4="Chinese",VLOOKUP($M143,Languages!$A$1:$G$5057,5,FALSE),IF(Declaration!$I$4="Japanese",VLOOKUP($M143,Languages!$A$1:$G$5057,6,FALSE),IF(Declaration!$I$4="Portugese",VLOOKUP($M143,Languages!$A$1:$G$5057,7,FALSE)))))))))</f>
        <v>Kyrgyz Republic</v>
      </c>
      <c r="D143" s="199"/>
      <c r="E143" s="199"/>
      <c r="H143">
        <f t="shared" si="12"/>
        <v>0</v>
      </c>
      <c r="L143" t="s">
        <v>39</v>
      </c>
      <c r="M143" t="s">
        <v>5026</v>
      </c>
      <c r="N143" t="str">
        <f t="shared" si="13"/>
        <v>Cotton</v>
      </c>
      <c r="O143" t="str">
        <f t="shared" si="14"/>
        <v>Cotton</v>
      </c>
    </row>
    <row r="144" spans="2:15" ht="15.75" x14ac:dyDescent="0.25">
      <c r="B144" s="103" t="str">
        <f>IF(L144="","",IF(Declaration!$I$4="English",L144,IF(Declaration!$I$4="French",VLOOKUP($L144,Languages!$A$1:$G$5057,2,FALSE),IF(Declaration!$I$4="Spanish",VLOOKUP($L144,Languages!$A$1:$G$5057,3,FALSE),IF(Declaration!$I$4="German",VLOOKUP($L144,Languages!$A$1:$G$5057,4,FALSE),IF(Declaration!$I$4="Chinese",VLOOKUP($L144,Languages!$A$1:$G$5057,5,FALSE),IF(Declaration!$I$4="Japanese",VLOOKUP($L144,Languages!$A$1:$G$5057,6,FALSE),IF(Declaration!$I$4="Portugese",VLOOKUP($L144,Languages!$A$1:$G$5057,7,FALSE)))))))))</f>
        <v>Cotton</v>
      </c>
      <c r="C144" s="103" t="str">
        <f>IF(M144="","",IF(Declaration!$I$4="English",M144,IF(Declaration!$I$4="French",VLOOKUP($M144,Languages!$A$1:$G$5057,2,FALSE),IF(Declaration!$I$4="Spanish",VLOOKUP($M144,Languages!$A$1:$G$5057,3,FALSE),IF(Declaration!$I$4="German",VLOOKUP($M144,Languages!$A$1:$G$5057,4,FALSE),IF(Declaration!$I$4="Chinese",VLOOKUP($M144,Languages!$A$1:$G$5057,5,FALSE),IF(Declaration!$I$4="Japanese",VLOOKUP($M144,Languages!$A$1:$G$5057,6,FALSE),IF(Declaration!$I$4="Portugese",VLOOKUP($M144,Languages!$A$1:$G$5057,7,FALSE)))))))))</f>
        <v>Mali</v>
      </c>
      <c r="D144" s="199"/>
      <c r="E144" s="199"/>
      <c r="H144">
        <f t="shared" si="12"/>
        <v>0</v>
      </c>
      <c r="L144" t="s">
        <v>39</v>
      </c>
      <c r="M144" t="s">
        <v>1843</v>
      </c>
      <c r="N144" t="str">
        <f t="shared" si="13"/>
        <v>Cotton</v>
      </c>
      <c r="O144" t="str">
        <f t="shared" si="14"/>
        <v>Cotton</v>
      </c>
    </row>
    <row r="145" spans="2:15" ht="15.75" x14ac:dyDescent="0.25">
      <c r="B145" s="103" t="str">
        <f>IF(L145="","",IF(Declaration!$I$4="English",L145,IF(Declaration!$I$4="French",VLOOKUP($L145,Languages!$A$1:$G$5057,2,FALSE),IF(Declaration!$I$4="Spanish",VLOOKUP($L145,Languages!$A$1:$G$5057,3,FALSE),IF(Declaration!$I$4="German",VLOOKUP($L145,Languages!$A$1:$G$5057,4,FALSE),IF(Declaration!$I$4="Chinese",VLOOKUP($L145,Languages!$A$1:$G$5057,5,FALSE),IF(Declaration!$I$4="Japanese",VLOOKUP($L145,Languages!$A$1:$G$5057,6,FALSE),IF(Declaration!$I$4="Portugese",VLOOKUP($L145,Languages!$A$1:$G$5057,7,FALSE)))))))))</f>
        <v>Cotton</v>
      </c>
      <c r="C145" s="103" t="str">
        <f>IF(M145="","",IF(Declaration!$I$4="English",M145,IF(Declaration!$I$4="French",VLOOKUP($M145,Languages!$A$1:$G$5057,2,FALSE),IF(Declaration!$I$4="Spanish",VLOOKUP($M145,Languages!$A$1:$G$5057,3,FALSE),IF(Declaration!$I$4="German",VLOOKUP($M145,Languages!$A$1:$G$5057,4,FALSE),IF(Declaration!$I$4="Chinese",VLOOKUP($M145,Languages!$A$1:$G$5057,5,FALSE),IF(Declaration!$I$4="Japanese",VLOOKUP($M145,Languages!$A$1:$G$5057,6,FALSE),IF(Declaration!$I$4="Portugese",VLOOKUP($M145,Languages!$A$1:$G$5057,7,FALSE)))))))))</f>
        <v>Pakistan</v>
      </c>
      <c r="D145" s="199"/>
      <c r="E145" s="199"/>
      <c r="H145">
        <f t="shared" si="12"/>
        <v>0</v>
      </c>
      <c r="L145" t="s">
        <v>39</v>
      </c>
      <c r="M145" t="s">
        <v>1976</v>
      </c>
      <c r="N145" t="str">
        <f t="shared" si="13"/>
        <v>Cotton</v>
      </c>
      <c r="O145" t="str">
        <f t="shared" si="14"/>
        <v>Cotton</v>
      </c>
    </row>
    <row r="146" spans="2:15" ht="15.75" x14ac:dyDescent="0.25">
      <c r="B146" s="103" t="str">
        <f>IF(L146="","",IF(Declaration!$I$4="English",L146,IF(Declaration!$I$4="French",VLOOKUP($L146,Languages!$A$1:$G$5057,2,FALSE),IF(Declaration!$I$4="Spanish",VLOOKUP($L146,Languages!$A$1:$G$5057,3,FALSE),IF(Declaration!$I$4="German",VLOOKUP($L146,Languages!$A$1:$G$5057,4,FALSE),IF(Declaration!$I$4="Chinese",VLOOKUP($L146,Languages!$A$1:$G$5057,5,FALSE),IF(Declaration!$I$4="Japanese",VLOOKUP($L146,Languages!$A$1:$G$5057,6,FALSE),IF(Declaration!$I$4="Portugese",VLOOKUP($L146,Languages!$A$1:$G$5057,7,FALSE)))))))))</f>
        <v>Cotton</v>
      </c>
      <c r="C146" s="103" t="str">
        <f>IF(M146="","",IF(Declaration!$I$4="English",M146,IF(Declaration!$I$4="French",VLOOKUP($M146,Languages!$A$1:$G$5057,2,FALSE),IF(Declaration!$I$4="Spanish",VLOOKUP($M146,Languages!$A$1:$G$5057,3,FALSE),IF(Declaration!$I$4="German",VLOOKUP($M146,Languages!$A$1:$G$5057,4,FALSE),IF(Declaration!$I$4="Chinese",VLOOKUP($M146,Languages!$A$1:$G$5057,5,FALSE),IF(Declaration!$I$4="Japanese",VLOOKUP($M146,Languages!$A$1:$G$5057,6,FALSE),IF(Declaration!$I$4="Portugese",VLOOKUP($M146,Languages!$A$1:$G$5057,7,FALSE)))))))))</f>
        <v>Tajikistan</v>
      </c>
      <c r="D146" s="199"/>
      <c r="E146" s="199"/>
      <c r="H146">
        <f t="shared" si="12"/>
        <v>0</v>
      </c>
      <c r="L146" t="s">
        <v>39</v>
      </c>
      <c r="M146" t="s">
        <v>2211</v>
      </c>
      <c r="N146" t="str">
        <f t="shared" si="13"/>
        <v>Cotton</v>
      </c>
      <c r="O146" t="str">
        <f t="shared" si="14"/>
        <v>Cotton</v>
      </c>
    </row>
    <row r="147" spans="2:15" ht="15.75" x14ac:dyDescent="0.25">
      <c r="B147" s="103" t="str">
        <f>IF(L147="","",IF(Declaration!$I$4="English",L147,IF(Declaration!$I$4="French",VLOOKUP($L147,Languages!$A$1:$G$5057,2,FALSE),IF(Declaration!$I$4="Spanish",VLOOKUP($L147,Languages!$A$1:$G$5057,3,FALSE),IF(Declaration!$I$4="German",VLOOKUP($L147,Languages!$A$1:$G$5057,4,FALSE),IF(Declaration!$I$4="Chinese",VLOOKUP($L147,Languages!$A$1:$G$5057,5,FALSE),IF(Declaration!$I$4="Japanese",VLOOKUP($L147,Languages!$A$1:$G$5057,6,FALSE),IF(Declaration!$I$4="Portugese",VLOOKUP($L147,Languages!$A$1:$G$5057,7,FALSE)))))))))</f>
        <v>Cotton</v>
      </c>
      <c r="C147" s="103" t="str">
        <f>IF(M147="","",IF(Declaration!$I$4="English",M147,IF(Declaration!$I$4="French",VLOOKUP($M147,Languages!$A$1:$G$5057,2,FALSE),IF(Declaration!$I$4="Spanish",VLOOKUP($M147,Languages!$A$1:$G$5057,3,FALSE),IF(Declaration!$I$4="German",VLOOKUP($M147,Languages!$A$1:$G$5057,4,FALSE),IF(Declaration!$I$4="Chinese",VLOOKUP($M147,Languages!$A$1:$G$5057,5,FALSE),IF(Declaration!$I$4="Japanese",VLOOKUP($M147,Languages!$A$1:$G$5057,6,FALSE),IF(Declaration!$I$4="Portugese",VLOOKUP($M147,Languages!$A$1:$G$5057,7,FALSE)))))))))</f>
        <v>Turkey</v>
      </c>
      <c r="D147" s="199"/>
      <c r="E147" s="199"/>
      <c r="H147">
        <f t="shared" si="12"/>
        <v>0</v>
      </c>
      <c r="L147" t="s">
        <v>39</v>
      </c>
      <c r="M147" t="s">
        <v>2256</v>
      </c>
      <c r="N147" t="str">
        <f t="shared" si="13"/>
        <v>Cotton</v>
      </c>
      <c r="O147" t="str">
        <f t="shared" si="14"/>
        <v>Cotton</v>
      </c>
    </row>
    <row r="148" spans="2:15" ht="15.75" x14ac:dyDescent="0.25">
      <c r="B148" s="103" t="str">
        <f>IF(L148="","",IF(Declaration!$I$4="English",L148,IF(Declaration!$I$4="French",VLOOKUP($L148,Languages!$A$1:$G$5057,2,FALSE),IF(Declaration!$I$4="Spanish",VLOOKUP($L148,Languages!$A$1:$G$5057,3,FALSE),IF(Declaration!$I$4="German",VLOOKUP($L148,Languages!$A$1:$G$5057,4,FALSE),IF(Declaration!$I$4="Chinese",VLOOKUP($L148,Languages!$A$1:$G$5057,5,FALSE),IF(Declaration!$I$4="Japanese",VLOOKUP($L148,Languages!$A$1:$G$5057,6,FALSE),IF(Declaration!$I$4="Portugese",VLOOKUP($L148,Languages!$A$1:$G$5057,7,FALSE)))))))))</f>
        <v>Cotton</v>
      </c>
      <c r="C148" s="103" t="str">
        <f>IF(M148="","",IF(Declaration!$I$4="English",M148,IF(Declaration!$I$4="French",VLOOKUP($M148,Languages!$A$1:$G$5057,2,FALSE),IF(Declaration!$I$4="Spanish",VLOOKUP($M148,Languages!$A$1:$G$5057,3,FALSE),IF(Declaration!$I$4="German",VLOOKUP($M148,Languages!$A$1:$G$5057,4,FALSE),IF(Declaration!$I$4="Chinese",VLOOKUP($M148,Languages!$A$1:$G$5057,5,FALSE),IF(Declaration!$I$4="Japanese",VLOOKUP($M148,Languages!$A$1:$G$5057,6,FALSE),IF(Declaration!$I$4="Portugese",VLOOKUP($M148,Languages!$A$1:$G$5057,7,FALSE)))))))))</f>
        <v>Turkmenistan</v>
      </c>
      <c r="D148" s="199"/>
      <c r="E148" s="199"/>
      <c r="H148">
        <f t="shared" si="12"/>
        <v>0</v>
      </c>
      <c r="L148" t="s">
        <v>39</v>
      </c>
      <c r="M148" t="s">
        <v>2263</v>
      </c>
      <c r="N148" t="str">
        <f t="shared" si="13"/>
        <v>Cotton</v>
      </c>
      <c r="O148" t="str">
        <f t="shared" si="14"/>
        <v>Cotton</v>
      </c>
    </row>
    <row r="149" spans="2:15" ht="15.75" x14ac:dyDescent="0.25">
      <c r="B149" s="103" t="str">
        <f>IF(L149="","",IF(Declaration!$I$4="English",L149,IF(Declaration!$I$4="French",VLOOKUP($L149,Languages!$A$1:$G$5057,2,FALSE),IF(Declaration!$I$4="Spanish",VLOOKUP($L149,Languages!$A$1:$G$5057,3,FALSE),IF(Declaration!$I$4="German",VLOOKUP($L149,Languages!$A$1:$G$5057,4,FALSE),IF(Declaration!$I$4="Chinese",VLOOKUP($L149,Languages!$A$1:$G$5057,5,FALSE),IF(Declaration!$I$4="Japanese",VLOOKUP($L149,Languages!$A$1:$G$5057,6,FALSE),IF(Declaration!$I$4="Portugese",VLOOKUP($L149,Languages!$A$1:$G$5057,7,FALSE)))))))))</f>
        <v>Cotton</v>
      </c>
      <c r="C149" s="103" t="str">
        <f>IF(M149="","",IF(Declaration!$I$4="English",M149,IF(Declaration!$I$4="French",VLOOKUP($M149,Languages!$A$1:$G$5057,2,FALSE),IF(Declaration!$I$4="Spanish",VLOOKUP($M149,Languages!$A$1:$G$5057,3,FALSE),IF(Declaration!$I$4="German",VLOOKUP($M149,Languages!$A$1:$G$5057,4,FALSE),IF(Declaration!$I$4="Chinese",VLOOKUP($M149,Languages!$A$1:$G$5057,5,FALSE),IF(Declaration!$I$4="Japanese",VLOOKUP($M149,Languages!$A$1:$G$5057,6,FALSE),IF(Declaration!$I$4="Portugese",VLOOKUP($M149,Languages!$A$1:$G$5057,7,FALSE)))))))))</f>
        <v>Zambia</v>
      </c>
      <c r="D149" s="199"/>
      <c r="E149" s="199"/>
      <c r="H149">
        <f t="shared" si="12"/>
        <v>0</v>
      </c>
      <c r="L149" t="s">
        <v>39</v>
      </c>
      <c r="M149" t="s">
        <v>2334</v>
      </c>
      <c r="N149" t="str">
        <f t="shared" si="13"/>
        <v>Cotton</v>
      </c>
      <c r="O149" t="str">
        <f t="shared" si="14"/>
        <v>Cotton</v>
      </c>
    </row>
    <row r="150" spans="2:15" ht="15.75" x14ac:dyDescent="0.25">
      <c r="B150" s="103" t="str">
        <f>IF(L150="","",IF(Declaration!$I$4="English",L150,IF(Declaration!$I$4="French",VLOOKUP($L150,Languages!$A$1:$G$5057,2,FALSE),IF(Declaration!$I$4="Spanish",VLOOKUP($L150,Languages!$A$1:$G$5057,3,FALSE),IF(Declaration!$I$4="German",VLOOKUP($L150,Languages!$A$1:$G$5057,4,FALSE),IF(Declaration!$I$4="Chinese",VLOOKUP($L150,Languages!$A$1:$G$5057,5,FALSE),IF(Declaration!$I$4="Japanese",VLOOKUP($L150,Languages!$A$1:$G$5057,6,FALSE),IF(Declaration!$I$4="Portugese",VLOOKUP($L150,Languages!$A$1:$G$5057,7,FALSE)))))))))</f>
        <v>Cottonseed (hybrid)</v>
      </c>
      <c r="C150" s="103" t="str">
        <f>IF(M150="","",IF(Declaration!$I$4="English",M150,IF(Declaration!$I$4="French",VLOOKUP($M150,Languages!$A$1:$G$5057,2,FALSE),IF(Declaration!$I$4="Spanish",VLOOKUP($M150,Languages!$A$1:$G$5057,3,FALSE),IF(Declaration!$I$4="German",VLOOKUP($M150,Languages!$A$1:$G$5057,4,FALSE),IF(Declaration!$I$4="Chinese",VLOOKUP($M150,Languages!$A$1:$G$5057,5,FALSE),IF(Declaration!$I$4="Japanese",VLOOKUP($M150,Languages!$A$1:$G$5057,6,FALSE),IF(Declaration!$I$4="Portugese",VLOOKUP($M150,Languages!$A$1:$G$5057,7,FALSE)))))))))</f>
        <v>India</v>
      </c>
      <c r="D150" s="199"/>
      <c r="E150" s="199"/>
      <c r="H150">
        <f t="shared" si="12"/>
        <v>0</v>
      </c>
      <c r="L150" t="s">
        <v>40</v>
      </c>
      <c r="M150" t="s">
        <v>1668</v>
      </c>
      <c r="N150" t="str">
        <f t="shared" si="13"/>
        <v>Cottonseed (hybrid)</v>
      </c>
      <c r="O150" t="str">
        <f t="shared" si="14"/>
        <v>Cottonseed (hybrid)</v>
      </c>
    </row>
    <row r="151" spans="2:15" ht="15.75" x14ac:dyDescent="0.25">
      <c r="B151" s="103" t="str">
        <f>IF(L151="","",IF(Declaration!$I$4="English",L151,IF(Declaration!$I$4="French",VLOOKUP($L151,Languages!$A$1:$G$5057,2,FALSE),IF(Declaration!$I$4="Spanish",VLOOKUP($L151,Languages!$A$1:$G$5057,3,FALSE),IF(Declaration!$I$4="German",VLOOKUP($L151,Languages!$A$1:$G$5057,4,FALSE),IF(Declaration!$I$4="Chinese",VLOOKUP($L151,Languages!$A$1:$G$5057,5,FALSE),IF(Declaration!$I$4="Japanese",VLOOKUP($L151,Languages!$A$1:$G$5057,6,FALSE),IF(Declaration!$I$4="Portugese",VLOOKUP($L151,Languages!$A$1:$G$5057,7,FALSE)))))))))</f>
        <v>Crude Palm Oil</v>
      </c>
      <c r="C151" s="103" t="str">
        <f>IF(M151="","",IF(Declaration!$I$4="English",M151,IF(Declaration!$I$4="French",VLOOKUP($M151,Languages!$A$1:$G$5057,2,FALSE),IF(Declaration!$I$4="Spanish",VLOOKUP($M151,Languages!$A$1:$G$5057,3,FALSE),IF(Declaration!$I$4="German",VLOOKUP($M151,Languages!$A$1:$G$5057,4,FALSE),IF(Declaration!$I$4="Chinese",VLOOKUP($M151,Languages!$A$1:$G$5057,5,FALSE),IF(Declaration!$I$4="Japanese",VLOOKUP($M151,Languages!$A$1:$G$5057,6,FALSE),IF(Declaration!$I$4="Portugese",VLOOKUP($M151,Languages!$A$1:$G$5057,7,FALSE)))))))))</f>
        <v>Indonesia</v>
      </c>
      <c r="D151" s="199"/>
      <c r="E151" s="199"/>
      <c r="H151">
        <f t="shared" si="12"/>
        <v>0</v>
      </c>
      <c r="L151" t="s">
        <v>4134</v>
      </c>
      <c r="M151" t="s">
        <v>1674</v>
      </c>
      <c r="N151" t="str">
        <f t="shared" si="13"/>
        <v>Crude Palm Oil</v>
      </c>
      <c r="O151" t="str">
        <f t="shared" si="14"/>
        <v>Crude Palm Oil</v>
      </c>
    </row>
    <row r="152" spans="2:15" ht="15.75" x14ac:dyDescent="0.25">
      <c r="B152" s="103" t="str">
        <f>IF(L152="","",IF(Declaration!$I$4="English",L152,IF(Declaration!$I$4="French",VLOOKUP($L152,Languages!$A$1:$G$5057,2,FALSE),IF(Declaration!$I$4="Spanish",VLOOKUP($L152,Languages!$A$1:$G$5057,3,FALSE),IF(Declaration!$I$4="German",VLOOKUP($L152,Languages!$A$1:$G$5057,4,FALSE),IF(Declaration!$I$4="Chinese",VLOOKUP($L152,Languages!$A$1:$G$5057,5,FALSE),IF(Declaration!$I$4="Japanese",VLOOKUP($L152,Languages!$A$1:$G$5057,6,FALSE),IF(Declaration!$I$4="Portugese",VLOOKUP($L152,Languages!$A$1:$G$5057,7,FALSE)))))))))</f>
        <v>Crude Palm Kernel Oil</v>
      </c>
      <c r="C152" s="103" t="str">
        <f>IF(M152="","",IF(Declaration!$I$4="English",M152,IF(Declaration!$I$4="French",VLOOKUP($M152,Languages!$A$1:$G$5057,2,FALSE),IF(Declaration!$I$4="Spanish",VLOOKUP($M152,Languages!$A$1:$G$5057,3,FALSE),IF(Declaration!$I$4="German",VLOOKUP($M152,Languages!$A$1:$G$5057,4,FALSE),IF(Declaration!$I$4="Chinese",VLOOKUP($M152,Languages!$A$1:$G$5057,5,FALSE),IF(Declaration!$I$4="Japanese",VLOOKUP($M152,Languages!$A$1:$G$5057,6,FALSE),IF(Declaration!$I$4="Portugese",VLOOKUP($M152,Languages!$A$1:$G$5057,7,FALSE)))))))))</f>
        <v>Indonesia</v>
      </c>
      <c r="D152" s="199"/>
      <c r="E152" s="199"/>
      <c r="H152">
        <f t="shared" si="12"/>
        <v>0</v>
      </c>
      <c r="L152" t="s">
        <v>4133</v>
      </c>
      <c r="M152" t="s">
        <v>1674</v>
      </c>
      <c r="N152" t="str">
        <f t="shared" si="13"/>
        <v>Crude Palm Kernel Oil</v>
      </c>
      <c r="O152" t="str">
        <f t="shared" si="14"/>
        <v>Crude Palm Kernel Oil</v>
      </c>
    </row>
    <row r="153" spans="2:15" ht="15.75" x14ac:dyDescent="0.25">
      <c r="B153" s="103" t="str">
        <f>IF(L153="","",IF(Declaration!$I$4="English",L153,IF(Declaration!$I$4="French",VLOOKUP($L153,Languages!$A$1:$G$5057,2,FALSE),IF(Declaration!$I$4="Spanish",VLOOKUP($L153,Languages!$A$1:$G$5057,3,FALSE),IF(Declaration!$I$4="German",VLOOKUP($L153,Languages!$A$1:$G$5057,4,FALSE),IF(Declaration!$I$4="Chinese",VLOOKUP($L153,Languages!$A$1:$G$5057,5,FALSE),IF(Declaration!$I$4="Japanese",VLOOKUP($L153,Languages!$A$1:$G$5057,6,FALSE),IF(Declaration!$I$4="Portugese",VLOOKUP($L153,Languages!$A$1:$G$5057,7,FALSE)))))))))</f>
        <v>Cucumbers</v>
      </c>
      <c r="C153" s="103" t="str">
        <f>IF(M153="","",IF(Declaration!$I$4="English",M153,IF(Declaration!$I$4="French",VLOOKUP($M153,Languages!$A$1:$G$5057,2,FALSE),IF(Declaration!$I$4="Spanish",VLOOKUP($M153,Languages!$A$1:$G$5057,3,FALSE),IF(Declaration!$I$4="German",VLOOKUP($M153,Languages!$A$1:$G$5057,4,FALSE),IF(Declaration!$I$4="Chinese",VLOOKUP($M153,Languages!$A$1:$G$5057,5,FALSE),IF(Declaration!$I$4="Japanese",VLOOKUP($M153,Languages!$A$1:$G$5057,6,FALSE),IF(Declaration!$I$4="Portugese",VLOOKUP($M153,Languages!$A$1:$G$5057,7,FALSE)))))))))</f>
        <v>Mexico</v>
      </c>
      <c r="D153" s="199"/>
      <c r="E153" s="199"/>
      <c r="H153">
        <f t="shared" si="12"/>
        <v>0</v>
      </c>
      <c r="L153" t="s">
        <v>41</v>
      </c>
      <c r="M153" t="s">
        <v>1870</v>
      </c>
      <c r="N153" t="str">
        <f t="shared" si="13"/>
        <v>Cucumbers</v>
      </c>
      <c r="O153" t="str">
        <f t="shared" si="14"/>
        <v>Cucumbers</v>
      </c>
    </row>
    <row r="154" spans="2:15" ht="15.75" x14ac:dyDescent="0.25">
      <c r="B154" s="103" t="str">
        <f>IF(L154="","",IF(Declaration!$I$4="English",L154,IF(Declaration!$I$4="French",VLOOKUP($L154,Languages!$A$1:$G$5057,2,FALSE),IF(Declaration!$I$4="Spanish",VLOOKUP($L154,Languages!$A$1:$G$5057,3,FALSE),IF(Declaration!$I$4="German",VLOOKUP($L154,Languages!$A$1:$G$5057,4,FALSE),IF(Declaration!$I$4="Chinese",VLOOKUP($L154,Languages!$A$1:$G$5057,5,FALSE),IF(Declaration!$I$4="Japanese",VLOOKUP($L154,Languages!$A$1:$G$5057,6,FALSE),IF(Declaration!$I$4="Portugese",VLOOKUP($L154,Languages!$A$1:$G$5057,7,FALSE)))))))))</f>
        <v>Cumin</v>
      </c>
      <c r="C154" s="103" t="str">
        <f>IF(M154="","",IF(Declaration!$I$4="English",M154,IF(Declaration!$I$4="French",VLOOKUP($M154,Languages!$A$1:$G$5057,2,FALSE),IF(Declaration!$I$4="Spanish",VLOOKUP($M154,Languages!$A$1:$G$5057,3,FALSE),IF(Declaration!$I$4="German",VLOOKUP($M154,Languages!$A$1:$G$5057,4,FALSE),IF(Declaration!$I$4="Chinese",VLOOKUP($M154,Languages!$A$1:$G$5057,5,FALSE),IF(Declaration!$I$4="Japanese",VLOOKUP($M154,Languages!$A$1:$G$5057,6,FALSE),IF(Declaration!$I$4="Portugese",VLOOKUP($M154,Languages!$A$1:$G$5057,7,FALSE)))))))))</f>
        <v>Turkey</v>
      </c>
      <c r="D154" s="199"/>
      <c r="E154" s="199"/>
      <c r="H154">
        <f t="shared" si="12"/>
        <v>0</v>
      </c>
      <c r="L154" t="s">
        <v>42</v>
      </c>
      <c r="M154" t="s">
        <v>2256</v>
      </c>
      <c r="N154" t="str">
        <f t="shared" si="13"/>
        <v>Cumin</v>
      </c>
      <c r="O154" t="str">
        <f t="shared" si="14"/>
        <v>Cumin</v>
      </c>
    </row>
    <row r="155" spans="2:15" ht="15.75" x14ac:dyDescent="0.25">
      <c r="B155" s="103" t="str">
        <f>IF(L155="","",IF(Declaration!$I$4="English",L155,IF(Declaration!$I$4="French",VLOOKUP($L155,Languages!$A$1:$G$5057,2,FALSE),IF(Declaration!$I$4="Spanish",VLOOKUP($L155,Languages!$A$1:$G$5057,3,FALSE),IF(Declaration!$I$4="German",VLOOKUP($L155,Languages!$A$1:$G$5057,4,FALSE),IF(Declaration!$I$4="Chinese",VLOOKUP($L155,Languages!$A$1:$G$5057,5,FALSE),IF(Declaration!$I$4="Japanese",VLOOKUP($L155,Languages!$A$1:$G$5057,6,FALSE),IF(Declaration!$I$4="Portugese",VLOOKUP($L155,Languages!$A$1:$G$5057,7,FALSE)))))))))</f>
        <v>Dairy Products</v>
      </c>
      <c r="C155" s="103" t="str">
        <f>IF(M155="","",IF(Declaration!$I$4="English",M155,IF(Declaration!$I$4="French",VLOOKUP($M155,Languages!$A$1:$G$5057,2,FALSE),IF(Declaration!$I$4="Spanish",VLOOKUP($M155,Languages!$A$1:$G$5057,3,FALSE),IF(Declaration!$I$4="German",VLOOKUP($M155,Languages!$A$1:$G$5057,4,FALSE),IF(Declaration!$I$4="Chinese",VLOOKUP($M155,Languages!$A$1:$G$5057,5,FALSE),IF(Declaration!$I$4="Japanese",VLOOKUP($M155,Languages!$A$1:$G$5057,6,FALSE),IF(Declaration!$I$4="Portugese",VLOOKUP($M155,Languages!$A$1:$G$5057,7,FALSE)))))))))</f>
        <v>Pakistan</v>
      </c>
      <c r="D155" s="199"/>
      <c r="E155" s="199"/>
      <c r="H155">
        <f t="shared" si="12"/>
        <v>0</v>
      </c>
      <c r="L155" t="s">
        <v>4488</v>
      </c>
      <c r="M155" t="s">
        <v>1976</v>
      </c>
      <c r="N155" t="str">
        <f t="shared" si="13"/>
        <v>Dairy Products</v>
      </c>
      <c r="O155" t="str">
        <f t="shared" si="14"/>
        <v>Dairy Products</v>
      </c>
    </row>
    <row r="156" spans="2:15" ht="15.75" x14ac:dyDescent="0.25">
      <c r="B156" s="103" t="str">
        <f>IF(L156="","",IF(Declaration!$I$4="English",L156,IF(Declaration!$I$4="French",VLOOKUP($L156,Languages!$A$1:$G$5057,2,FALSE),IF(Declaration!$I$4="Spanish",VLOOKUP($L156,Languages!$A$1:$G$5057,3,FALSE),IF(Declaration!$I$4="German",VLOOKUP($L156,Languages!$A$1:$G$5057,4,FALSE),IF(Declaration!$I$4="Chinese",VLOOKUP($L156,Languages!$A$1:$G$5057,5,FALSE),IF(Declaration!$I$4="Japanese",VLOOKUP($L156,Languages!$A$1:$G$5057,6,FALSE),IF(Declaration!$I$4="Portugese",VLOOKUP($L156,Languages!$A$1:$G$5057,7,FALSE)))))))))</f>
        <v>Diamonds</v>
      </c>
      <c r="C156" s="103" t="str">
        <f>IF(M156="","",IF(Declaration!$I$4="English",M156,IF(Declaration!$I$4="French",VLOOKUP($M156,Languages!$A$1:$G$5057,2,FALSE),IF(Declaration!$I$4="Spanish",VLOOKUP($M156,Languages!$A$1:$G$5057,3,FALSE),IF(Declaration!$I$4="German",VLOOKUP($M156,Languages!$A$1:$G$5057,4,FALSE),IF(Declaration!$I$4="Chinese",VLOOKUP($M156,Languages!$A$1:$G$5057,5,FALSE),IF(Declaration!$I$4="Japanese",VLOOKUP($M156,Languages!$A$1:$G$5057,6,FALSE),IF(Declaration!$I$4="Portugese",VLOOKUP($M156,Languages!$A$1:$G$5057,7,FALSE)))))))))</f>
        <v>Angola</v>
      </c>
      <c r="D156" s="199"/>
      <c r="E156" s="199"/>
      <c r="H156">
        <f t="shared" si="12"/>
        <v>0</v>
      </c>
      <c r="L156" t="s">
        <v>146</v>
      </c>
      <c r="M156" t="s">
        <v>1242</v>
      </c>
      <c r="N156" t="str">
        <f t="shared" si="13"/>
        <v>Diamonds</v>
      </c>
      <c r="O156" t="str">
        <f t="shared" si="14"/>
        <v>Diamonds</v>
      </c>
    </row>
    <row r="157" spans="2:15" ht="15.75" x14ac:dyDescent="0.25">
      <c r="B157" s="103" t="str">
        <f>IF(L157="","",IF(Declaration!$I$4="English",L157,IF(Declaration!$I$4="French",VLOOKUP($L157,Languages!$A$1:$G$5057,2,FALSE),IF(Declaration!$I$4="Spanish",VLOOKUP($L157,Languages!$A$1:$G$5057,3,FALSE),IF(Declaration!$I$4="German",VLOOKUP($L157,Languages!$A$1:$G$5057,4,FALSE),IF(Declaration!$I$4="Chinese",VLOOKUP($L157,Languages!$A$1:$G$5057,5,FALSE),IF(Declaration!$I$4="Japanese",VLOOKUP($L157,Languages!$A$1:$G$5057,6,FALSE),IF(Declaration!$I$4="Portugese",VLOOKUP($L157,Languages!$A$1:$G$5057,7,FALSE)))))))))</f>
        <v>Diamonds</v>
      </c>
      <c r="C157" s="103" t="str">
        <f>IF(M157="","",IF(Declaration!$I$4="English",M157,IF(Declaration!$I$4="French",VLOOKUP($M157,Languages!$A$1:$G$5057,2,FALSE),IF(Declaration!$I$4="Spanish",VLOOKUP($M157,Languages!$A$1:$G$5057,3,FALSE),IF(Declaration!$I$4="German",VLOOKUP($M157,Languages!$A$1:$G$5057,4,FALSE),IF(Declaration!$I$4="Chinese",VLOOKUP($M157,Languages!$A$1:$G$5057,5,FALSE),IF(Declaration!$I$4="Japanese",VLOOKUP($M157,Languages!$A$1:$G$5057,6,FALSE),IF(Declaration!$I$4="Portugese",VLOOKUP($M157,Languages!$A$1:$G$5057,7,FALSE)))))))))</f>
        <v>Central African Republic</v>
      </c>
      <c r="D157" s="199"/>
      <c r="E157" s="199"/>
      <c r="H157">
        <f t="shared" si="12"/>
        <v>0</v>
      </c>
      <c r="L157" t="s">
        <v>146</v>
      </c>
      <c r="M157" t="s">
        <v>1396</v>
      </c>
      <c r="N157" t="str">
        <f t="shared" si="13"/>
        <v>Diamonds</v>
      </c>
      <c r="O157" t="str">
        <f t="shared" si="14"/>
        <v>Diamonds</v>
      </c>
    </row>
    <row r="158" spans="2:15" ht="15.75" x14ac:dyDescent="0.25">
      <c r="B158" s="103" t="str">
        <f>IF(L158="","",IF(Declaration!$I$4="English",L158,IF(Declaration!$I$4="French",VLOOKUP($L158,Languages!$A$1:$G$5057,2,FALSE),IF(Declaration!$I$4="Spanish",VLOOKUP($L158,Languages!$A$1:$G$5057,3,FALSE),IF(Declaration!$I$4="German",VLOOKUP($L158,Languages!$A$1:$G$5057,4,FALSE),IF(Declaration!$I$4="Chinese",VLOOKUP($L158,Languages!$A$1:$G$5057,5,FALSE),IF(Declaration!$I$4="Japanese",VLOOKUP($L158,Languages!$A$1:$G$5057,6,FALSE),IF(Declaration!$I$4="Portugese",VLOOKUP($L158,Languages!$A$1:$G$5057,7,FALSE)))))))))</f>
        <v>Diamonds</v>
      </c>
      <c r="C158" s="103" t="str">
        <f>IF(M158="","",IF(Declaration!$I$4="English",M158,IF(Declaration!$I$4="French",VLOOKUP($M158,Languages!$A$1:$G$5057,2,FALSE),IF(Declaration!$I$4="Spanish",VLOOKUP($M158,Languages!$A$1:$G$5057,3,FALSE),IF(Declaration!$I$4="German",VLOOKUP($M158,Languages!$A$1:$G$5057,4,FALSE),IF(Declaration!$I$4="Chinese",VLOOKUP($M158,Languages!$A$1:$G$5057,5,FALSE),IF(Declaration!$I$4="Japanese",VLOOKUP($M158,Languages!$A$1:$G$5057,6,FALSE),IF(Declaration!$I$4="Portugese",VLOOKUP($M158,Languages!$A$1:$G$5057,7,FALSE)))))))))</f>
        <v>Democratic Republic of the Congo</v>
      </c>
      <c r="D158" s="199"/>
      <c r="E158" s="199"/>
      <c r="H158">
        <f t="shared" si="12"/>
        <v>0</v>
      </c>
      <c r="L158" t="s">
        <v>146</v>
      </c>
      <c r="M158" t="s">
        <v>5019</v>
      </c>
      <c r="N158" t="str">
        <f t="shared" si="13"/>
        <v>Diamonds</v>
      </c>
      <c r="O158" t="str">
        <f t="shared" si="14"/>
        <v>Diamonds</v>
      </c>
    </row>
    <row r="159" spans="2:15" ht="15.75" x14ac:dyDescent="0.25">
      <c r="B159" s="103" t="str">
        <f>IF(L159="","",IF(Declaration!$I$4="English",L159,IF(Declaration!$I$4="French",VLOOKUP($L159,Languages!$A$1:$G$5057,2,FALSE),IF(Declaration!$I$4="Spanish",VLOOKUP($L159,Languages!$A$1:$G$5057,3,FALSE),IF(Declaration!$I$4="German",VLOOKUP($L159,Languages!$A$1:$G$5057,4,FALSE),IF(Declaration!$I$4="Chinese",VLOOKUP($L159,Languages!$A$1:$G$5057,5,FALSE),IF(Declaration!$I$4="Japanese",VLOOKUP($L159,Languages!$A$1:$G$5057,6,FALSE),IF(Declaration!$I$4="Portugese",VLOOKUP($L159,Languages!$A$1:$G$5057,7,FALSE)))))))))</f>
        <v>Diamonds</v>
      </c>
      <c r="C159" s="103" t="str">
        <f>IF(M159="","",IF(Declaration!$I$4="English",M159,IF(Declaration!$I$4="French",VLOOKUP($M159,Languages!$A$1:$G$5057,2,FALSE),IF(Declaration!$I$4="Spanish",VLOOKUP($M159,Languages!$A$1:$G$5057,3,FALSE),IF(Declaration!$I$4="German",VLOOKUP($M159,Languages!$A$1:$G$5057,4,FALSE),IF(Declaration!$I$4="Chinese",VLOOKUP($M159,Languages!$A$1:$G$5057,5,FALSE),IF(Declaration!$I$4="Japanese",VLOOKUP($M159,Languages!$A$1:$G$5057,6,FALSE),IF(Declaration!$I$4="Portugese",VLOOKUP($M159,Languages!$A$1:$G$5057,7,FALSE)))))))))</f>
        <v>Guinea</v>
      </c>
      <c r="D159" s="199"/>
      <c r="E159" s="199"/>
      <c r="H159">
        <f t="shared" si="12"/>
        <v>0</v>
      </c>
      <c r="L159" t="s">
        <v>146</v>
      </c>
      <c r="M159" t="s">
        <v>1627</v>
      </c>
      <c r="N159" t="str">
        <f t="shared" si="13"/>
        <v>Diamonds</v>
      </c>
      <c r="O159" t="str">
        <f t="shared" si="14"/>
        <v>Diamonds</v>
      </c>
    </row>
    <row r="160" spans="2:15" ht="15.75" x14ac:dyDescent="0.25">
      <c r="B160" s="103" t="str">
        <f>IF(L160="","",IF(Declaration!$I$4="English",L160,IF(Declaration!$I$4="French",VLOOKUP($L160,Languages!$A$1:$G$5057,2,FALSE),IF(Declaration!$I$4="Spanish",VLOOKUP($L160,Languages!$A$1:$G$5057,3,FALSE),IF(Declaration!$I$4="German",VLOOKUP($L160,Languages!$A$1:$G$5057,4,FALSE),IF(Declaration!$I$4="Chinese",VLOOKUP($L160,Languages!$A$1:$G$5057,5,FALSE),IF(Declaration!$I$4="Japanese",VLOOKUP($L160,Languages!$A$1:$G$5057,6,FALSE),IF(Declaration!$I$4="Portugese",VLOOKUP($L160,Languages!$A$1:$G$5057,7,FALSE)))))))))</f>
        <v>Diamonds</v>
      </c>
      <c r="C160" s="103" t="str">
        <f>IF(M160="","",IF(Declaration!$I$4="English",M160,IF(Declaration!$I$4="French",VLOOKUP($M160,Languages!$A$1:$G$5057,2,FALSE),IF(Declaration!$I$4="Spanish",VLOOKUP($M160,Languages!$A$1:$G$5057,3,FALSE),IF(Declaration!$I$4="German",VLOOKUP($M160,Languages!$A$1:$G$5057,4,FALSE),IF(Declaration!$I$4="Chinese",VLOOKUP($M160,Languages!$A$1:$G$5057,5,FALSE),IF(Declaration!$I$4="Japanese",VLOOKUP($M160,Languages!$A$1:$G$5057,6,FALSE),IF(Declaration!$I$4="Portugese",VLOOKUP($M160,Languages!$A$1:$G$5057,7,FALSE)))))))))</f>
        <v>Liberia</v>
      </c>
      <c r="D160" s="199"/>
      <c r="E160" s="199"/>
      <c r="H160">
        <f t="shared" si="12"/>
        <v>0</v>
      </c>
      <c r="L160" t="s">
        <v>146</v>
      </c>
      <c r="M160" t="s">
        <v>1793</v>
      </c>
      <c r="N160" t="str">
        <f t="shared" si="13"/>
        <v>Diamonds</v>
      </c>
      <c r="O160" t="str">
        <f t="shared" si="14"/>
        <v>Diamonds</v>
      </c>
    </row>
    <row r="161" spans="2:15" ht="15.75" x14ac:dyDescent="0.25">
      <c r="B161" s="103" t="str">
        <f>IF(L161="","",IF(Declaration!$I$4="English",L161,IF(Declaration!$I$4="French",VLOOKUP($L161,Languages!$A$1:$G$5057,2,FALSE),IF(Declaration!$I$4="Spanish",VLOOKUP($L161,Languages!$A$1:$G$5057,3,FALSE),IF(Declaration!$I$4="German",VLOOKUP($L161,Languages!$A$1:$G$5057,4,FALSE),IF(Declaration!$I$4="Chinese",VLOOKUP($L161,Languages!$A$1:$G$5057,5,FALSE),IF(Declaration!$I$4="Japanese",VLOOKUP($L161,Languages!$A$1:$G$5057,6,FALSE),IF(Declaration!$I$4="Portugese",VLOOKUP($L161,Languages!$A$1:$G$5057,7,FALSE)))))))))</f>
        <v>Diamonds</v>
      </c>
      <c r="C161" s="103" t="str">
        <f>IF(M161="","",IF(Declaration!$I$4="English",M161,IF(Declaration!$I$4="French",VLOOKUP($M161,Languages!$A$1:$G$5057,2,FALSE),IF(Declaration!$I$4="Spanish",VLOOKUP($M161,Languages!$A$1:$G$5057,3,FALSE),IF(Declaration!$I$4="German",VLOOKUP($M161,Languages!$A$1:$G$5057,4,FALSE),IF(Declaration!$I$4="Chinese",VLOOKUP($M161,Languages!$A$1:$G$5057,5,FALSE),IF(Declaration!$I$4="Japanese",VLOOKUP($M161,Languages!$A$1:$G$5057,6,FALSE),IF(Declaration!$I$4="Portugese",VLOOKUP($M161,Languages!$A$1:$G$5057,7,FALSE)))))))))</f>
        <v>Sierra Leone</v>
      </c>
      <c r="D161" s="199"/>
      <c r="E161" s="199"/>
      <c r="H161">
        <f t="shared" si="12"/>
        <v>0</v>
      </c>
      <c r="L161" t="s">
        <v>146</v>
      </c>
      <c r="M161" t="s">
        <v>2108</v>
      </c>
      <c r="N161" t="str">
        <f t="shared" si="13"/>
        <v>Diamonds</v>
      </c>
      <c r="O161" t="str">
        <f t="shared" si="14"/>
        <v>Diamonds</v>
      </c>
    </row>
    <row r="162" spans="2:15" ht="15.75" x14ac:dyDescent="0.25">
      <c r="B162" s="103" t="str">
        <f>IF(L162="","",IF(Declaration!$I$4="English",L162,IF(Declaration!$I$4="French",VLOOKUP($L162,Languages!$A$1:$G$5057,2,FALSE),IF(Declaration!$I$4="Spanish",VLOOKUP($L162,Languages!$A$1:$G$5057,3,FALSE),IF(Declaration!$I$4="German",VLOOKUP($L162,Languages!$A$1:$G$5057,4,FALSE),IF(Declaration!$I$4="Chinese",VLOOKUP($L162,Languages!$A$1:$G$5057,5,FALSE),IF(Declaration!$I$4="Japanese",VLOOKUP($L162,Languages!$A$1:$G$5057,6,FALSE),IF(Declaration!$I$4="Portugese",VLOOKUP($L162,Languages!$A$1:$G$5057,7,FALSE)))))))))</f>
        <v>Dried Fish</v>
      </c>
      <c r="C162" s="103" t="str">
        <f>IF(M162="","",IF(Declaration!$I$4="English",M162,IF(Declaration!$I$4="French",VLOOKUP($M162,Languages!$A$1:$G$5057,2,FALSE),IF(Declaration!$I$4="Spanish",VLOOKUP($M162,Languages!$A$1:$G$5057,3,FALSE),IF(Declaration!$I$4="German",VLOOKUP($M162,Languages!$A$1:$G$5057,4,FALSE),IF(Declaration!$I$4="Chinese",VLOOKUP($M162,Languages!$A$1:$G$5057,5,FALSE),IF(Declaration!$I$4="Japanese",VLOOKUP($M162,Languages!$A$1:$G$5057,6,FALSE),IF(Declaration!$I$4="Portugese",VLOOKUP($M162,Languages!$A$1:$G$5057,7,FALSE)))))))))</f>
        <v>Bangladesh</v>
      </c>
      <c r="D162" s="199"/>
      <c r="E162" s="199"/>
      <c r="H162">
        <f t="shared" si="12"/>
        <v>0</v>
      </c>
      <c r="L162" t="s">
        <v>105</v>
      </c>
      <c r="M162" t="s">
        <v>1294</v>
      </c>
      <c r="N162" t="str">
        <f t="shared" si="13"/>
        <v>Dried Fish</v>
      </c>
      <c r="O162" t="str">
        <f t="shared" si="14"/>
        <v>Dried Fish</v>
      </c>
    </row>
    <row r="163" spans="2:15" ht="15.75" x14ac:dyDescent="0.25">
      <c r="B163" s="103" t="str">
        <f>IF(L163="","",IF(Declaration!$I$4="English",L163,IF(Declaration!$I$4="French",VLOOKUP($L163,Languages!$A$1:$G$5057,2,FALSE),IF(Declaration!$I$4="Spanish",VLOOKUP($L163,Languages!$A$1:$G$5057,3,FALSE),IF(Declaration!$I$4="German",VLOOKUP($L163,Languages!$A$1:$G$5057,4,FALSE),IF(Declaration!$I$4="Chinese",VLOOKUP($L163,Languages!$A$1:$G$5057,5,FALSE),IF(Declaration!$I$4="Japanese",VLOOKUP($L163,Languages!$A$1:$G$5057,6,FALSE),IF(Declaration!$I$4="Portugese",VLOOKUP($L163,Languages!$A$1:$G$5057,7,FALSE)))))))))</f>
        <v>Eggplants</v>
      </c>
      <c r="C163" s="103" t="str">
        <f>IF(M163="","",IF(Declaration!$I$4="English",M163,IF(Declaration!$I$4="French",VLOOKUP($M163,Languages!$A$1:$G$5057,2,FALSE),IF(Declaration!$I$4="Spanish",VLOOKUP($M163,Languages!$A$1:$G$5057,3,FALSE),IF(Declaration!$I$4="German",VLOOKUP($M163,Languages!$A$1:$G$5057,4,FALSE),IF(Declaration!$I$4="Chinese",VLOOKUP($M163,Languages!$A$1:$G$5057,5,FALSE),IF(Declaration!$I$4="Japanese",VLOOKUP($M163,Languages!$A$1:$G$5057,6,FALSE),IF(Declaration!$I$4="Portugese",VLOOKUP($M163,Languages!$A$1:$G$5057,7,FALSE)))))))))</f>
        <v>Mexico</v>
      </c>
      <c r="D163" s="199"/>
      <c r="E163" s="199"/>
      <c r="H163">
        <f t="shared" si="12"/>
        <v>0</v>
      </c>
      <c r="L163" t="s">
        <v>43</v>
      </c>
      <c r="M163" t="s">
        <v>1870</v>
      </c>
      <c r="N163" t="str">
        <f t="shared" si="13"/>
        <v>Eggplants</v>
      </c>
      <c r="O163" t="str">
        <f t="shared" si="14"/>
        <v>Eggplants</v>
      </c>
    </row>
    <row r="164" spans="2:15" ht="15.75" x14ac:dyDescent="0.25">
      <c r="B164" s="103" t="str">
        <f>IF(L164="","",IF(Declaration!$I$4="English",L164,IF(Declaration!$I$4="French",VLOOKUP($L164,Languages!$A$1:$G$5057,2,FALSE),IF(Declaration!$I$4="Spanish",VLOOKUP($L164,Languages!$A$1:$G$5057,3,FALSE),IF(Declaration!$I$4="German",VLOOKUP($L164,Languages!$A$1:$G$5057,4,FALSE),IF(Declaration!$I$4="Chinese",VLOOKUP($L164,Languages!$A$1:$G$5057,5,FALSE),IF(Declaration!$I$4="Japanese",VLOOKUP($L164,Languages!$A$1:$G$5057,6,FALSE),IF(Declaration!$I$4="Portugese",VLOOKUP($L164,Languages!$A$1:$G$5057,7,FALSE)))))))))</f>
        <v>Electronics</v>
      </c>
      <c r="C164" s="103" t="str">
        <f>IF(M164="","",IF(Declaration!$I$4="English",M164,IF(Declaration!$I$4="French",VLOOKUP($M164,Languages!$A$1:$G$5057,2,FALSE),IF(Declaration!$I$4="Spanish",VLOOKUP($M164,Languages!$A$1:$G$5057,3,FALSE),IF(Declaration!$I$4="German",VLOOKUP($M164,Languages!$A$1:$G$5057,4,FALSE),IF(Declaration!$I$4="Chinese",VLOOKUP($M164,Languages!$A$1:$G$5057,5,FALSE),IF(Declaration!$I$4="Japanese",VLOOKUP($M164,Languages!$A$1:$G$5057,6,FALSE),IF(Declaration!$I$4="Portugese",VLOOKUP($M164,Languages!$A$1:$G$5057,7,FALSE)))))))))</f>
        <v>China</v>
      </c>
      <c r="D164" s="199"/>
      <c r="E164" s="199"/>
      <c r="H164">
        <f t="shared" si="12"/>
        <v>0</v>
      </c>
      <c r="L164" t="s">
        <v>106</v>
      </c>
      <c r="M164" t="s">
        <v>1413</v>
      </c>
      <c r="N164" t="str">
        <f t="shared" si="13"/>
        <v>Electronics</v>
      </c>
      <c r="O164" t="str">
        <f t="shared" si="14"/>
        <v>Electronics</v>
      </c>
    </row>
    <row r="165" spans="2:15" ht="15.75" x14ac:dyDescent="0.25">
      <c r="B165" s="103" t="str">
        <f>IF(L165="","",IF(Declaration!$I$4="English",L165,IF(Declaration!$I$4="French",VLOOKUP($L165,Languages!$A$1:$G$5057,2,FALSE),IF(Declaration!$I$4="Spanish",VLOOKUP($L165,Languages!$A$1:$G$5057,3,FALSE),IF(Declaration!$I$4="German",VLOOKUP($L165,Languages!$A$1:$G$5057,4,FALSE),IF(Declaration!$I$4="Chinese",VLOOKUP($L165,Languages!$A$1:$G$5057,5,FALSE),IF(Declaration!$I$4="Japanese",VLOOKUP($L165,Languages!$A$1:$G$5057,6,FALSE),IF(Declaration!$I$4="Portugese",VLOOKUP($L165,Languages!$A$1:$G$5057,7,FALSE)))))))))</f>
        <v>Electronics</v>
      </c>
      <c r="C165" s="103" t="str">
        <f>IF(M165="","",IF(Declaration!$I$4="English",M165,IF(Declaration!$I$4="French",VLOOKUP($M165,Languages!$A$1:$G$5057,2,FALSE),IF(Declaration!$I$4="Spanish",VLOOKUP($M165,Languages!$A$1:$G$5057,3,FALSE),IF(Declaration!$I$4="German",VLOOKUP($M165,Languages!$A$1:$G$5057,4,FALSE),IF(Declaration!$I$4="Chinese",VLOOKUP($M165,Languages!$A$1:$G$5057,5,FALSE),IF(Declaration!$I$4="Japanese",VLOOKUP($M165,Languages!$A$1:$G$5057,6,FALSE),IF(Declaration!$I$4="Portugese",VLOOKUP($M165,Languages!$A$1:$G$5057,7,FALSE)))))))))</f>
        <v>Malaysia</v>
      </c>
      <c r="D165" s="199"/>
      <c r="E165" s="199"/>
      <c r="H165">
        <f t="shared" si="12"/>
        <v>0</v>
      </c>
      <c r="L165" t="s">
        <v>106</v>
      </c>
      <c r="M165" t="s">
        <v>1832</v>
      </c>
      <c r="N165" t="str">
        <f t="shared" si="13"/>
        <v>Electronics</v>
      </c>
      <c r="O165" t="str">
        <f t="shared" si="14"/>
        <v>Electronics</v>
      </c>
    </row>
    <row r="166" spans="2:15" ht="15.75" x14ac:dyDescent="0.25">
      <c r="B166" s="103" t="str">
        <f>IF(L166="","",IF(Declaration!$I$4="English",L166,IF(Declaration!$I$4="French",VLOOKUP($L166,Languages!$A$1:$G$5057,2,FALSE),IF(Declaration!$I$4="Spanish",VLOOKUP($L166,Languages!$A$1:$G$5057,3,FALSE),IF(Declaration!$I$4="German",VLOOKUP($L166,Languages!$A$1:$G$5057,4,FALSE),IF(Declaration!$I$4="Chinese",VLOOKUP($L166,Languages!$A$1:$G$5057,5,FALSE),IF(Declaration!$I$4="Japanese",VLOOKUP($L166,Languages!$A$1:$G$5057,6,FALSE),IF(Declaration!$I$4="Portugese",VLOOKUP($L166,Languages!$A$1:$G$5057,7,FALSE)))))))))</f>
        <v>Electronics</v>
      </c>
      <c r="C166" s="103" t="str">
        <f>IF(M166="","",IF(Declaration!$I$4="English",M166,IF(Declaration!$I$4="French",VLOOKUP($M166,Languages!$A$1:$G$5057,2,FALSE),IF(Declaration!$I$4="Spanish",VLOOKUP($M166,Languages!$A$1:$G$5057,3,FALSE),IF(Declaration!$I$4="German",VLOOKUP($M166,Languages!$A$1:$G$5057,4,FALSE),IF(Declaration!$I$4="Chinese",VLOOKUP($M166,Languages!$A$1:$G$5057,5,FALSE),IF(Declaration!$I$4="Japanese",VLOOKUP($M166,Languages!$A$1:$G$5057,6,FALSE),IF(Declaration!$I$4="Portugese",VLOOKUP($M166,Languages!$A$1:$G$5057,7,FALSE)))))))))</f>
        <v>Pakistan</v>
      </c>
      <c r="D166" s="199"/>
      <c r="E166" s="199"/>
      <c r="H166">
        <f t="shared" si="12"/>
        <v>0</v>
      </c>
      <c r="L166" t="s">
        <v>106</v>
      </c>
      <c r="M166" t="s">
        <v>1976</v>
      </c>
      <c r="N166" t="str">
        <f t="shared" si="13"/>
        <v>Electronics</v>
      </c>
      <c r="O166" t="str">
        <f t="shared" si="14"/>
        <v>Electronics</v>
      </c>
    </row>
    <row r="167" spans="2:15" ht="15.75" x14ac:dyDescent="0.25">
      <c r="B167" s="103" t="str">
        <f>IF(L167="","",IF(Declaration!$I$4="English",L167,IF(Declaration!$I$4="French",VLOOKUP($L167,Languages!$A$1:$G$5057,2,FALSE),IF(Declaration!$I$4="Spanish",VLOOKUP($L167,Languages!$A$1:$G$5057,3,FALSE),IF(Declaration!$I$4="German",VLOOKUP($L167,Languages!$A$1:$G$5057,4,FALSE),IF(Declaration!$I$4="Chinese",VLOOKUP($L167,Languages!$A$1:$G$5057,5,FALSE),IF(Declaration!$I$4="Japanese",VLOOKUP($L167,Languages!$A$1:$G$5057,6,FALSE),IF(Declaration!$I$4="Portugese",VLOOKUP($L167,Languages!$A$1:$G$5057,7,FALSE)))))))))</f>
        <v>Embellished Textiles</v>
      </c>
      <c r="C167" s="103" t="str">
        <f>IF(M167="","",IF(Declaration!$I$4="English",M167,IF(Declaration!$I$4="French",VLOOKUP($M167,Languages!$A$1:$G$5057,2,FALSE),IF(Declaration!$I$4="Spanish",VLOOKUP($M167,Languages!$A$1:$G$5057,3,FALSE),IF(Declaration!$I$4="German",VLOOKUP($M167,Languages!$A$1:$G$5057,4,FALSE),IF(Declaration!$I$4="Chinese",VLOOKUP($M167,Languages!$A$1:$G$5057,5,FALSE),IF(Declaration!$I$4="Japanese",VLOOKUP($M167,Languages!$A$1:$G$5057,6,FALSE),IF(Declaration!$I$4="Portugese",VLOOKUP($M167,Languages!$A$1:$G$5057,7,FALSE)))))))))</f>
        <v>India</v>
      </c>
      <c r="D167" s="199"/>
      <c r="E167" s="199"/>
      <c r="H167">
        <f t="shared" si="12"/>
        <v>0</v>
      </c>
      <c r="L167" t="s">
        <v>107</v>
      </c>
      <c r="M167" t="s">
        <v>1668</v>
      </c>
      <c r="N167" t="str">
        <f t="shared" si="13"/>
        <v>Embellished Textiles</v>
      </c>
      <c r="O167" t="str">
        <f t="shared" si="14"/>
        <v>Embellished Textiles</v>
      </c>
    </row>
    <row r="168" spans="2:15" ht="15.75" x14ac:dyDescent="0.25">
      <c r="B168" s="103" t="str">
        <f>IF(L168="","",IF(Declaration!$I$4="English",L168,IF(Declaration!$I$4="French",VLOOKUP($L168,Languages!$A$1:$G$5057,2,FALSE),IF(Declaration!$I$4="Spanish",VLOOKUP($L168,Languages!$A$1:$G$5057,3,FALSE),IF(Declaration!$I$4="German",VLOOKUP($L168,Languages!$A$1:$G$5057,4,FALSE),IF(Declaration!$I$4="Chinese",VLOOKUP($L168,Languages!$A$1:$G$5057,5,FALSE),IF(Declaration!$I$4="Japanese",VLOOKUP($L168,Languages!$A$1:$G$5057,6,FALSE),IF(Declaration!$I$4="Portugese",VLOOKUP($L168,Languages!$A$1:$G$5057,7,FALSE)))))))))</f>
        <v>Embellished Textiles</v>
      </c>
      <c r="C168" s="103" t="str">
        <f>IF(M168="","",IF(Declaration!$I$4="English",M168,IF(Declaration!$I$4="French",VLOOKUP($M168,Languages!$A$1:$G$5057,2,FALSE),IF(Declaration!$I$4="Spanish",VLOOKUP($M168,Languages!$A$1:$G$5057,3,FALSE),IF(Declaration!$I$4="German",VLOOKUP($M168,Languages!$A$1:$G$5057,4,FALSE),IF(Declaration!$I$4="Chinese",VLOOKUP($M168,Languages!$A$1:$G$5057,5,FALSE),IF(Declaration!$I$4="Japanese",VLOOKUP($M168,Languages!$A$1:$G$5057,6,FALSE),IF(Declaration!$I$4="Portugese",VLOOKUP($M168,Languages!$A$1:$G$5057,7,FALSE)))))))))</f>
        <v>Nepal</v>
      </c>
      <c r="D168" s="199"/>
      <c r="E168" s="199"/>
      <c r="H168">
        <f t="shared" si="12"/>
        <v>0</v>
      </c>
      <c r="L168" t="s">
        <v>107</v>
      </c>
      <c r="M168" t="s">
        <v>1928</v>
      </c>
      <c r="N168" t="str">
        <f t="shared" si="13"/>
        <v>Embellished Textiles</v>
      </c>
      <c r="O168" t="str">
        <f t="shared" si="14"/>
        <v>Embellished Textiles</v>
      </c>
    </row>
    <row r="169" spans="2:15" ht="15.75" x14ac:dyDescent="0.25">
      <c r="B169" s="103" t="str">
        <f>IF(L169="","",IF(Declaration!$I$4="English",L169,IF(Declaration!$I$4="French",VLOOKUP($L169,Languages!$A$1:$G$5057,2,FALSE),IF(Declaration!$I$4="Spanish",VLOOKUP($L169,Languages!$A$1:$G$5057,3,FALSE),IF(Declaration!$I$4="German",VLOOKUP($L169,Languages!$A$1:$G$5057,4,FALSE),IF(Declaration!$I$4="Chinese",VLOOKUP($L169,Languages!$A$1:$G$5057,5,FALSE),IF(Declaration!$I$4="Japanese",VLOOKUP($L169,Languages!$A$1:$G$5057,6,FALSE),IF(Declaration!$I$4="Portugese",VLOOKUP($L169,Languages!$A$1:$G$5057,7,FALSE)))))))))</f>
        <v>Emeralds</v>
      </c>
      <c r="C169" s="103" t="str">
        <f>IF(M169="","",IF(Declaration!$I$4="English",M169,IF(Declaration!$I$4="French",VLOOKUP($M169,Languages!$A$1:$G$5057,2,FALSE),IF(Declaration!$I$4="Spanish",VLOOKUP($M169,Languages!$A$1:$G$5057,3,FALSE),IF(Declaration!$I$4="German",VLOOKUP($M169,Languages!$A$1:$G$5057,4,FALSE),IF(Declaration!$I$4="Chinese",VLOOKUP($M169,Languages!$A$1:$G$5057,5,FALSE),IF(Declaration!$I$4="Japanese",VLOOKUP($M169,Languages!$A$1:$G$5057,6,FALSE),IF(Declaration!$I$4="Portugese",VLOOKUP($M169,Languages!$A$1:$G$5057,7,FALSE)))))))))</f>
        <v>Colombia</v>
      </c>
      <c r="D169" s="199"/>
      <c r="E169" s="199"/>
      <c r="H169">
        <f t="shared" si="12"/>
        <v>0</v>
      </c>
      <c r="L169" t="s">
        <v>147</v>
      </c>
      <c r="M169" t="s">
        <v>1435</v>
      </c>
      <c r="N169" t="str">
        <f t="shared" si="13"/>
        <v>Emeralds</v>
      </c>
      <c r="O169" t="str">
        <f t="shared" si="14"/>
        <v>Emeralds</v>
      </c>
    </row>
    <row r="170" spans="2:15" ht="15.75" x14ac:dyDescent="0.25">
      <c r="B170" s="103" t="str">
        <f>IF(L170="","",IF(Declaration!$I$4="English",L170,IF(Declaration!$I$4="French",VLOOKUP($L170,Languages!$A$1:$G$5057,2,FALSE),IF(Declaration!$I$4="Spanish",VLOOKUP($L170,Languages!$A$1:$G$5057,3,FALSE),IF(Declaration!$I$4="German",VLOOKUP($L170,Languages!$A$1:$G$5057,4,FALSE),IF(Declaration!$I$4="Chinese",VLOOKUP($L170,Languages!$A$1:$G$5057,5,FALSE),IF(Declaration!$I$4="Japanese",VLOOKUP($L170,Languages!$A$1:$G$5057,6,FALSE),IF(Declaration!$I$4="Portugese",VLOOKUP($L170,Languages!$A$1:$G$5057,7,FALSE)))))))))</f>
        <v>Fashion Accessories</v>
      </c>
      <c r="C170" s="103" t="str">
        <f>IF(M170="","",IF(Declaration!$I$4="English",M170,IF(Declaration!$I$4="French",VLOOKUP($M170,Languages!$A$1:$G$5057,2,FALSE),IF(Declaration!$I$4="Spanish",VLOOKUP($M170,Languages!$A$1:$G$5057,3,FALSE),IF(Declaration!$I$4="German",VLOOKUP($M170,Languages!$A$1:$G$5057,4,FALSE),IF(Declaration!$I$4="Chinese",VLOOKUP($M170,Languages!$A$1:$G$5057,5,FALSE),IF(Declaration!$I$4="Japanese",VLOOKUP($M170,Languages!$A$1:$G$5057,6,FALSE),IF(Declaration!$I$4="Portugese",VLOOKUP($M170,Languages!$A$1:$G$5057,7,FALSE)))))))))</f>
        <v>Philippines</v>
      </c>
      <c r="D170" s="199"/>
      <c r="E170" s="199"/>
      <c r="H170">
        <f t="shared" si="12"/>
        <v>0</v>
      </c>
      <c r="L170" t="s">
        <v>108</v>
      </c>
      <c r="M170" t="s">
        <v>2012</v>
      </c>
      <c r="N170" t="str">
        <f t="shared" si="13"/>
        <v>Fashion Accessories</v>
      </c>
      <c r="O170" t="str">
        <f t="shared" si="14"/>
        <v>Fashion Accessories</v>
      </c>
    </row>
    <row r="171" spans="2:15" ht="15.75" x14ac:dyDescent="0.25">
      <c r="B171" s="103" t="str">
        <f>IF(L171="","",IF(Declaration!$I$4="English",L171,IF(Declaration!$I$4="French",VLOOKUP($L171,Languages!$A$1:$G$5057,2,FALSE),IF(Declaration!$I$4="Spanish",VLOOKUP($L171,Languages!$A$1:$G$5057,3,FALSE),IF(Declaration!$I$4="German",VLOOKUP($L171,Languages!$A$1:$G$5057,4,FALSE),IF(Declaration!$I$4="Chinese",VLOOKUP($L171,Languages!$A$1:$G$5057,5,FALSE),IF(Declaration!$I$4="Japanese",VLOOKUP($L171,Languages!$A$1:$G$5057,6,FALSE),IF(Declaration!$I$4="Portugese",VLOOKUP($L171,Languages!$A$1:$G$5057,7,FALSE)))))))))</f>
        <v>Fireworks</v>
      </c>
      <c r="C171" s="103" t="str">
        <f>IF(M171="","",IF(Declaration!$I$4="English",M171,IF(Declaration!$I$4="French",VLOOKUP($M171,Languages!$A$1:$G$5057,2,FALSE),IF(Declaration!$I$4="Spanish",VLOOKUP($M171,Languages!$A$1:$G$5057,3,FALSE),IF(Declaration!$I$4="German",VLOOKUP($M171,Languages!$A$1:$G$5057,4,FALSE),IF(Declaration!$I$4="Chinese",VLOOKUP($M171,Languages!$A$1:$G$5057,5,FALSE),IF(Declaration!$I$4="Japanese",VLOOKUP($M171,Languages!$A$1:$G$5057,6,FALSE),IF(Declaration!$I$4="Portugese",VLOOKUP($M171,Languages!$A$1:$G$5057,7,FALSE)))))))))</f>
        <v>China</v>
      </c>
      <c r="D171" s="199"/>
      <c r="E171" s="199"/>
      <c r="H171">
        <f t="shared" si="12"/>
        <v>0</v>
      </c>
      <c r="L171" t="s">
        <v>109</v>
      </c>
      <c r="M171" t="s">
        <v>1413</v>
      </c>
      <c r="N171" t="str">
        <f t="shared" si="13"/>
        <v>Fireworks</v>
      </c>
      <c r="O171" t="str">
        <f t="shared" si="14"/>
        <v>Fireworks</v>
      </c>
    </row>
    <row r="172" spans="2:15" ht="15.75" x14ac:dyDescent="0.25">
      <c r="B172" s="103" t="str">
        <f>IF(L172="","",IF(Declaration!$I$4="English",L172,IF(Declaration!$I$4="French",VLOOKUP($L172,Languages!$A$1:$G$5057,2,FALSE),IF(Declaration!$I$4="Spanish",VLOOKUP($L172,Languages!$A$1:$G$5057,3,FALSE),IF(Declaration!$I$4="German",VLOOKUP($L172,Languages!$A$1:$G$5057,4,FALSE),IF(Declaration!$I$4="Chinese",VLOOKUP($L172,Languages!$A$1:$G$5057,5,FALSE),IF(Declaration!$I$4="Japanese",VLOOKUP($L172,Languages!$A$1:$G$5057,6,FALSE),IF(Declaration!$I$4="Portugese",VLOOKUP($L172,Languages!$A$1:$G$5057,7,FALSE)))))))))</f>
        <v>Fireworks</v>
      </c>
      <c r="C172" s="103" t="str">
        <f>IF(M172="","",IF(Declaration!$I$4="English",M172,IF(Declaration!$I$4="French",VLOOKUP($M172,Languages!$A$1:$G$5057,2,FALSE),IF(Declaration!$I$4="Spanish",VLOOKUP($M172,Languages!$A$1:$G$5057,3,FALSE),IF(Declaration!$I$4="German",VLOOKUP($M172,Languages!$A$1:$G$5057,4,FALSE),IF(Declaration!$I$4="Chinese",VLOOKUP($M172,Languages!$A$1:$G$5057,5,FALSE),IF(Declaration!$I$4="Japanese",VLOOKUP($M172,Languages!$A$1:$G$5057,6,FALSE),IF(Declaration!$I$4="Portugese",VLOOKUP($M172,Languages!$A$1:$G$5057,7,FALSE)))))))))</f>
        <v>El Salvador</v>
      </c>
      <c r="D172" s="199"/>
      <c r="E172" s="199"/>
      <c r="H172">
        <f t="shared" si="12"/>
        <v>0</v>
      </c>
      <c r="L172" t="s">
        <v>109</v>
      </c>
      <c r="M172" t="s">
        <v>1532</v>
      </c>
      <c r="N172" t="str">
        <f t="shared" si="13"/>
        <v>Fireworks</v>
      </c>
      <c r="O172" t="str">
        <f t="shared" si="14"/>
        <v>Fireworks</v>
      </c>
    </row>
    <row r="173" spans="2:15" ht="15.75" x14ac:dyDescent="0.25">
      <c r="B173" s="103" t="str">
        <f>IF(L173="","",IF(Declaration!$I$4="English",L173,IF(Declaration!$I$4="French",VLOOKUP($L173,Languages!$A$1:$G$5057,2,FALSE),IF(Declaration!$I$4="Spanish",VLOOKUP($L173,Languages!$A$1:$G$5057,3,FALSE),IF(Declaration!$I$4="German",VLOOKUP($L173,Languages!$A$1:$G$5057,4,FALSE),IF(Declaration!$I$4="Chinese",VLOOKUP($L173,Languages!$A$1:$G$5057,5,FALSE),IF(Declaration!$I$4="Japanese",VLOOKUP($L173,Languages!$A$1:$G$5057,6,FALSE),IF(Declaration!$I$4="Portugese",VLOOKUP($L173,Languages!$A$1:$G$5057,7,FALSE)))))))))</f>
        <v>Fireworks</v>
      </c>
      <c r="C173" s="103" t="str">
        <f>IF(M173="","",IF(Declaration!$I$4="English",M173,IF(Declaration!$I$4="French",VLOOKUP($M173,Languages!$A$1:$G$5057,2,FALSE),IF(Declaration!$I$4="Spanish",VLOOKUP($M173,Languages!$A$1:$G$5057,3,FALSE),IF(Declaration!$I$4="German",VLOOKUP($M173,Languages!$A$1:$G$5057,4,FALSE),IF(Declaration!$I$4="Chinese",VLOOKUP($M173,Languages!$A$1:$G$5057,5,FALSE),IF(Declaration!$I$4="Japanese",VLOOKUP($M173,Languages!$A$1:$G$5057,6,FALSE),IF(Declaration!$I$4="Portugese",VLOOKUP($M173,Languages!$A$1:$G$5057,7,FALSE)))))))))</f>
        <v>Guatemala</v>
      </c>
      <c r="D173" s="199"/>
      <c r="E173" s="199"/>
      <c r="H173">
        <f t="shared" si="12"/>
        <v>0</v>
      </c>
      <c r="L173" t="s">
        <v>109</v>
      </c>
      <c r="M173" t="s">
        <v>1624</v>
      </c>
      <c r="N173" t="str">
        <f t="shared" si="13"/>
        <v>Fireworks</v>
      </c>
      <c r="O173" t="str">
        <f t="shared" si="14"/>
        <v>Fireworks</v>
      </c>
    </row>
    <row r="174" spans="2:15" ht="15.75" x14ac:dyDescent="0.25">
      <c r="B174" s="103" t="str">
        <f>IF(L174="","",IF(Declaration!$I$4="English",L174,IF(Declaration!$I$4="French",VLOOKUP($L174,Languages!$A$1:$G$5057,2,FALSE),IF(Declaration!$I$4="Spanish",VLOOKUP($L174,Languages!$A$1:$G$5057,3,FALSE),IF(Declaration!$I$4="German",VLOOKUP($L174,Languages!$A$1:$G$5057,4,FALSE),IF(Declaration!$I$4="Chinese",VLOOKUP($L174,Languages!$A$1:$G$5057,5,FALSE),IF(Declaration!$I$4="Japanese",VLOOKUP($L174,Languages!$A$1:$G$5057,6,FALSE),IF(Declaration!$I$4="Portugese",VLOOKUP($L174,Languages!$A$1:$G$5057,7,FALSE)))))))))</f>
        <v>Fireworks</v>
      </c>
      <c r="C174" s="103" t="str">
        <f>IF(M174="","",IF(Declaration!$I$4="English",M174,IF(Declaration!$I$4="French",VLOOKUP($M174,Languages!$A$1:$G$5057,2,FALSE),IF(Declaration!$I$4="Spanish",VLOOKUP($M174,Languages!$A$1:$G$5057,3,FALSE),IF(Declaration!$I$4="German",VLOOKUP($M174,Languages!$A$1:$G$5057,4,FALSE),IF(Declaration!$I$4="Chinese",VLOOKUP($M174,Languages!$A$1:$G$5057,5,FALSE),IF(Declaration!$I$4="Japanese",VLOOKUP($M174,Languages!$A$1:$G$5057,6,FALSE),IF(Declaration!$I$4="Portugese",VLOOKUP($M174,Languages!$A$1:$G$5057,7,FALSE)))))))))</f>
        <v>India</v>
      </c>
      <c r="D174" s="199"/>
      <c r="E174" s="199"/>
      <c r="H174">
        <f t="shared" si="12"/>
        <v>0</v>
      </c>
      <c r="L174" t="s">
        <v>109</v>
      </c>
      <c r="M174" t="s">
        <v>1668</v>
      </c>
      <c r="N174" t="str">
        <f t="shared" si="13"/>
        <v>Fireworks</v>
      </c>
      <c r="O174" t="str">
        <f t="shared" si="14"/>
        <v>Fireworks</v>
      </c>
    </row>
    <row r="175" spans="2:15" ht="15.75" x14ac:dyDescent="0.25">
      <c r="B175" s="103" t="str">
        <f>IF(L175="","",IF(Declaration!$I$4="English",L175,IF(Declaration!$I$4="French",VLOOKUP($L175,Languages!$A$1:$G$5057,2,FALSE),IF(Declaration!$I$4="Spanish",VLOOKUP($L175,Languages!$A$1:$G$5057,3,FALSE),IF(Declaration!$I$4="German",VLOOKUP($L175,Languages!$A$1:$G$5057,4,FALSE),IF(Declaration!$I$4="Chinese",VLOOKUP($L175,Languages!$A$1:$G$5057,5,FALSE),IF(Declaration!$I$4="Japanese",VLOOKUP($L175,Languages!$A$1:$G$5057,6,FALSE),IF(Declaration!$I$4="Portugese",VLOOKUP($L175,Languages!$A$1:$G$5057,7,FALSE)))))))))</f>
        <v>Fireworks</v>
      </c>
      <c r="C175" s="103" t="str">
        <f>IF(M175="","",IF(Declaration!$I$4="English",M175,IF(Declaration!$I$4="French",VLOOKUP($M175,Languages!$A$1:$G$5057,2,FALSE),IF(Declaration!$I$4="Spanish",VLOOKUP($M175,Languages!$A$1:$G$5057,3,FALSE),IF(Declaration!$I$4="German",VLOOKUP($M175,Languages!$A$1:$G$5057,4,FALSE),IF(Declaration!$I$4="Chinese",VLOOKUP($M175,Languages!$A$1:$G$5057,5,FALSE),IF(Declaration!$I$4="Japanese",VLOOKUP($M175,Languages!$A$1:$G$5057,6,FALSE),IF(Declaration!$I$4="Portugese",VLOOKUP($M175,Languages!$A$1:$G$5057,7,FALSE)))))))))</f>
        <v>Peru</v>
      </c>
      <c r="D175" s="199"/>
      <c r="E175" s="199"/>
      <c r="H175">
        <f t="shared" si="12"/>
        <v>0</v>
      </c>
      <c r="L175" t="s">
        <v>109</v>
      </c>
      <c r="M175" t="s">
        <v>2007</v>
      </c>
      <c r="N175" t="str">
        <f t="shared" si="13"/>
        <v>Fireworks</v>
      </c>
      <c r="O175" t="str">
        <f t="shared" si="14"/>
        <v>Fireworks</v>
      </c>
    </row>
    <row r="176" spans="2:15" ht="15.75" x14ac:dyDescent="0.25">
      <c r="B176" s="103" t="str">
        <f>IF(L176="","",IF(Declaration!$I$4="English",L176,IF(Declaration!$I$4="French",VLOOKUP($L176,Languages!$A$1:$G$5057,2,FALSE),IF(Declaration!$I$4="Spanish",VLOOKUP($L176,Languages!$A$1:$G$5057,3,FALSE),IF(Declaration!$I$4="German",VLOOKUP($L176,Languages!$A$1:$G$5057,4,FALSE),IF(Declaration!$I$4="Chinese",VLOOKUP($L176,Languages!$A$1:$G$5057,5,FALSE),IF(Declaration!$I$4="Japanese",VLOOKUP($L176,Languages!$A$1:$G$5057,6,FALSE),IF(Declaration!$I$4="Portugese",VLOOKUP($L176,Languages!$A$1:$G$5057,7,FALSE)))))))))</f>
        <v>Fish</v>
      </c>
      <c r="C176" s="103" t="str">
        <f>IF(M176="","",IF(Declaration!$I$4="English",M176,IF(Declaration!$I$4="French",VLOOKUP($M176,Languages!$A$1:$G$5057,2,FALSE),IF(Declaration!$I$4="Spanish",VLOOKUP($M176,Languages!$A$1:$G$5057,3,FALSE),IF(Declaration!$I$4="German",VLOOKUP($M176,Languages!$A$1:$G$5057,4,FALSE),IF(Declaration!$I$4="Chinese",VLOOKUP($M176,Languages!$A$1:$G$5057,5,FALSE),IF(Declaration!$I$4="Japanese",VLOOKUP($M176,Languages!$A$1:$G$5057,6,FALSE),IF(Declaration!$I$4="Portugese",VLOOKUP($M176,Languages!$A$1:$G$5057,7,FALSE)))))))))</f>
        <v>Brazil</v>
      </c>
      <c r="D176" s="199"/>
      <c r="E176" s="199"/>
      <c r="H176">
        <f t="shared" si="12"/>
        <v>0</v>
      </c>
      <c r="L176" t="s">
        <v>44</v>
      </c>
      <c r="M176" t="s">
        <v>1348</v>
      </c>
      <c r="N176" t="str">
        <f t="shared" si="13"/>
        <v>Fish</v>
      </c>
      <c r="O176" t="str">
        <f t="shared" si="14"/>
        <v>Fish</v>
      </c>
    </row>
    <row r="177" spans="2:15" ht="15.75" x14ac:dyDescent="0.25">
      <c r="B177" s="103" t="str">
        <f>IF(L177="","",IF(Declaration!$I$4="English",L177,IF(Declaration!$I$4="French",VLOOKUP($L177,Languages!$A$1:$G$5057,2,FALSE),IF(Declaration!$I$4="Spanish",VLOOKUP($L177,Languages!$A$1:$G$5057,3,FALSE),IF(Declaration!$I$4="German",VLOOKUP($L177,Languages!$A$1:$G$5057,4,FALSE),IF(Declaration!$I$4="Chinese",VLOOKUP($L177,Languages!$A$1:$G$5057,5,FALSE),IF(Declaration!$I$4="Japanese",VLOOKUP($L177,Languages!$A$1:$G$5057,6,FALSE),IF(Declaration!$I$4="Portugese",VLOOKUP($L177,Languages!$A$1:$G$5057,7,FALSE)))))))))</f>
        <v>Fish</v>
      </c>
      <c r="C177" s="103" t="str">
        <f>IF(M177="","",IF(Declaration!$I$4="English",M177,IF(Declaration!$I$4="French",VLOOKUP($M177,Languages!$A$1:$G$5057,2,FALSE),IF(Declaration!$I$4="Spanish",VLOOKUP($M177,Languages!$A$1:$G$5057,3,FALSE),IF(Declaration!$I$4="German",VLOOKUP($M177,Languages!$A$1:$G$5057,4,FALSE),IF(Declaration!$I$4="Chinese",VLOOKUP($M177,Languages!$A$1:$G$5057,5,FALSE),IF(Declaration!$I$4="Japanese",VLOOKUP($M177,Languages!$A$1:$G$5057,6,FALSE),IF(Declaration!$I$4="Portugese",VLOOKUP($M177,Languages!$A$1:$G$5057,7,FALSE)))))))))</f>
        <v>Cambodia</v>
      </c>
      <c r="D177" s="199"/>
      <c r="E177" s="199"/>
      <c r="H177">
        <f t="shared" si="12"/>
        <v>0</v>
      </c>
      <c r="L177" t="s">
        <v>44</v>
      </c>
      <c r="M177" t="s">
        <v>1377</v>
      </c>
      <c r="N177" t="str">
        <f t="shared" si="13"/>
        <v>Fish</v>
      </c>
      <c r="O177" t="str">
        <f t="shared" si="14"/>
        <v>Fish</v>
      </c>
    </row>
    <row r="178" spans="2:15" ht="15.75" x14ac:dyDescent="0.25">
      <c r="B178" s="103" t="str">
        <f>IF(L178="","",IF(Declaration!$I$4="English",L178,IF(Declaration!$I$4="French",VLOOKUP($L178,Languages!$A$1:$G$5057,2,FALSE),IF(Declaration!$I$4="Spanish",VLOOKUP($L178,Languages!$A$1:$G$5057,3,FALSE),IF(Declaration!$I$4="German",VLOOKUP($L178,Languages!$A$1:$G$5057,4,FALSE),IF(Declaration!$I$4="Chinese",VLOOKUP($L178,Languages!$A$1:$G$5057,5,FALSE),IF(Declaration!$I$4="Japanese",VLOOKUP($L178,Languages!$A$1:$G$5057,6,FALSE),IF(Declaration!$I$4="Portugese",VLOOKUP($L178,Languages!$A$1:$G$5057,7,FALSE)))))))))</f>
        <v>Fish</v>
      </c>
      <c r="C178" s="103" t="str">
        <f>IF(M178="","",IF(Declaration!$I$4="English",M178,IF(Declaration!$I$4="French",VLOOKUP($M178,Languages!$A$1:$G$5057,2,FALSE),IF(Declaration!$I$4="Spanish",VLOOKUP($M178,Languages!$A$1:$G$5057,3,FALSE),IF(Declaration!$I$4="German",VLOOKUP($M178,Languages!$A$1:$G$5057,4,FALSE),IF(Declaration!$I$4="Chinese",VLOOKUP($M178,Languages!$A$1:$G$5057,5,FALSE),IF(Declaration!$I$4="Japanese",VLOOKUP($M178,Languages!$A$1:$G$5057,6,FALSE),IF(Declaration!$I$4="Portugese",VLOOKUP($M178,Languages!$A$1:$G$5057,7,FALSE)))))))))</f>
        <v>China</v>
      </c>
      <c r="D178" s="199"/>
      <c r="E178" s="199"/>
      <c r="H178">
        <f t="shared" si="12"/>
        <v>0</v>
      </c>
      <c r="L178" t="s">
        <v>44</v>
      </c>
      <c r="M178" t="s">
        <v>1413</v>
      </c>
      <c r="N178" t="str">
        <f t="shared" si="13"/>
        <v>Fish</v>
      </c>
      <c r="O178" t="str">
        <f t="shared" si="14"/>
        <v>Fish</v>
      </c>
    </row>
    <row r="179" spans="2:15" ht="15.75" x14ac:dyDescent="0.25">
      <c r="B179" s="103" t="str">
        <f>IF(L179="","",IF(Declaration!$I$4="English",L179,IF(Declaration!$I$4="French",VLOOKUP($L179,Languages!$A$1:$G$5057,2,FALSE),IF(Declaration!$I$4="Spanish",VLOOKUP($L179,Languages!$A$1:$G$5057,3,FALSE),IF(Declaration!$I$4="German",VLOOKUP($L179,Languages!$A$1:$G$5057,4,FALSE),IF(Declaration!$I$4="Chinese",VLOOKUP($L179,Languages!$A$1:$G$5057,5,FALSE),IF(Declaration!$I$4="Japanese",VLOOKUP($L179,Languages!$A$1:$G$5057,6,FALSE),IF(Declaration!$I$4="Portugese",VLOOKUP($L179,Languages!$A$1:$G$5057,7,FALSE)))))))))</f>
        <v>Fish</v>
      </c>
      <c r="C179" s="103" t="str">
        <f>IF(M179="","",IF(Declaration!$I$4="English",M179,IF(Declaration!$I$4="French",VLOOKUP($M179,Languages!$A$1:$G$5057,2,FALSE),IF(Declaration!$I$4="Spanish",VLOOKUP($M179,Languages!$A$1:$G$5057,3,FALSE),IF(Declaration!$I$4="German",VLOOKUP($M179,Languages!$A$1:$G$5057,4,FALSE),IF(Declaration!$I$4="Chinese",VLOOKUP($M179,Languages!$A$1:$G$5057,5,FALSE),IF(Declaration!$I$4="Japanese",VLOOKUP($M179,Languages!$A$1:$G$5057,6,FALSE),IF(Declaration!$I$4="Portugese",VLOOKUP($M179,Languages!$A$1:$G$5057,7,FALSE)))))))))</f>
        <v>Ghana</v>
      </c>
      <c r="D179" s="199"/>
      <c r="E179" s="199"/>
      <c r="H179">
        <f t="shared" si="12"/>
        <v>0</v>
      </c>
      <c r="L179" t="s">
        <v>44</v>
      </c>
      <c r="M179" t="s">
        <v>1608</v>
      </c>
      <c r="N179" t="str">
        <f t="shared" si="13"/>
        <v>Fish</v>
      </c>
      <c r="O179" t="str">
        <f t="shared" si="14"/>
        <v>Fish</v>
      </c>
    </row>
    <row r="180" spans="2:15" ht="15.75" x14ac:dyDescent="0.25">
      <c r="B180" s="103" t="str">
        <f>IF(L180="","",IF(Declaration!$I$4="English",L180,IF(Declaration!$I$4="French",VLOOKUP($L180,Languages!$A$1:$G$5057,2,FALSE),IF(Declaration!$I$4="Spanish",VLOOKUP($L180,Languages!$A$1:$G$5057,3,FALSE),IF(Declaration!$I$4="German",VLOOKUP($L180,Languages!$A$1:$G$5057,4,FALSE),IF(Declaration!$I$4="Chinese",VLOOKUP($L180,Languages!$A$1:$G$5057,5,FALSE),IF(Declaration!$I$4="Japanese",VLOOKUP($L180,Languages!$A$1:$G$5057,6,FALSE),IF(Declaration!$I$4="Portugese",VLOOKUP($L180,Languages!$A$1:$G$5057,7,FALSE)))))))))</f>
        <v>Fish</v>
      </c>
      <c r="C180" s="103" t="str">
        <f>IF(M180="","",IF(Declaration!$I$4="English",M180,IF(Declaration!$I$4="French",VLOOKUP($M180,Languages!$A$1:$G$5057,2,FALSE),IF(Declaration!$I$4="Spanish",VLOOKUP($M180,Languages!$A$1:$G$5057,3,FALSE),IF(Declaration!$I$4="German",VLOOKUP($M180,Languages!$A$1:$G$5057,4,FALSE),IF(Declaration!$I$4="Chinese",VLOOKUP($M180,Languages!$A$1:$G$5057,5,FALSE),IF(Declaration!$I$4="Japanese",VLOOKUP($M180,Languages!$A$1:$G$5057,6,FALSE),IF(Declaration!$I$4="Portugese",VLOOKUP($M180,Languages!$A$1:$G$5057,7,FALSE)))))))))</f>
        <v>Indonesia</v>
      </c>
      <c r="D180" s="199"/>
      <c r="E180" s="199"/>
      <c r="H180">
        <f t="shared" si="12"/>
        <v>0</v>
      </c>
      <c r="L180" t="s">
        <v>44</v>
      </c>
      <c r="M180" t="s">
        <v>1674</v>
      </c>
      <c r="N180" t="str">
        <f t="shared" si="13"/>
        <v>Fish</v>
      </c>
      <c r="O180" t="str">
        <f t="shared" si="14"/>
        <v>Fish</v>
      </c>
    </row>
    <row r="181" spans="2:15" ht="15.75" x14ac:dyDescent="0.25">
      <c r="B181" s="103" t="str">
        <f>IF(L181="","",IF(Declaration!$I$4="English",L181,IF(Declaration!$I$4="French",VLOOKUP($L181,Languages!$A$1:$G$5057,2,FALSE),IF(Declaration!$I$4="Spanish",VLOOKUP($L181,Languages!$A$1:$G$5057,3,FALSE),IF(Declaration!$I$4="German",VLOOKUP($L181,Languages!$A$1:$G$5057,4,FALSE),IF(Declaration!$I$4="Chinese",VLOOKUP($L181,Languages!$A$1:$G$5057,5,FALSE),IF(Declaration!$I$4="Japanese",VLOOKUP($L181,Languages!$A$1:$G$5057,6,FALSE),IF(Declaration!$I$4="Portugese",VLOOKUP($L181,Languages!$A$1:$G$5057,7,FALSE)))))))))</f>
        <v>Fish</v>
      </c>
      <c r="C181" s="103" t="str">
        <f>IF(M181="","",IF(Declaration!$I$4="English",M181,IF(Declaration!$I$4="French",VLOOKUP($M181,Languages!$A$1:$G$5057,2,FALSE),IF(Declaration!$I$4="Spanish",VLOOKUP($M181,Languages!$A$1:$G$5057,3,FALSE),IF(Declaration!$I$4="German",VLOOKUP($M181,Languages!$A$1:$G$5057,4,FALSE),IF(Declaration!$I$4="Chinese",VLOOKUP($M181,Languages!$A$1:$G$5057,5,FALSE),IF(Declaration!$I$4="Japanese",VLOOKUP($M181,Languages!$A$1:$G$5057,6,FALSE),IF(Declaration!$I$4="Portugese",VLOOKUP($M181,Languages!$A$1:$G$5057,7,FALSE)))))))))</f>
        <v>Kenya</v>
      </c>
      <c r="D181" s="199"/>
      <c r="E181" s="199"/>
      <c r="H181">
        <f t="shared" si="12"/>
        <v>0</v>
      </c>
      <c r="L181" t="s">
        <v>44</v>
      </c>
      <c r="M181" t="s">
        <v>1732</v>
      </c>
      <c r="N181" t="str">
        <f t="shared" si="13"/>
        <v>Fish</v>
      </c>
      <c r="O181" t="str">
        <f t="shared" si="14"/>
        <v>Fish</v>
      </c>
    </row>
    <row r="182" spans="2:15" ht="15.75" x14ac:dyDescent="0.25">
      <c r="B182" s="103" t="str">
        <f>IF(L182="","",IF(Declaration!$I$4="English",L182,IF(Declaration!$I$4="French",VLOOKUP($L182,Languages!$A$1:$G$5057,2,FALSE),IF(Declaration!$I$4="Spanish",VLOOKUP($L182,Languages!$A$1:$G$5057,3,FALSE),IF(Declaration!$I$4="German",VLOOKUP($L182,Languages!$A$1:$G$5057,4,FALSE),IF(Declaration!$I$4="Chinese",VLOOKUP($L182,Languages!$A$1:$G$5057,5,FALSE),IF(Declaration!$I$4="Japanese",VLOOKUP($L182,Languages!$A$1:$G$5057,6,FALSE),IF(Declaration!$I$4="Portugese",VLOOKUP($L182,Languages!$A$1:$G$5057,7,FALSE)))))))))</f>
        <v>Fish</v>
      </c>
      <c r="C182" s="103" t="str">
        <f>IF(M182="","",IF(Declaration!$I$4="English",M182,IF(Declaration!$I$4="French",VLOOKUP($M182,Languages!$A$1:$G$5057,2,FALSE),IF(Declaration!$I$4="Spanish",VLOOKUP($M182,Languages!$A$1:$G$5057,3,FALSE),IF(Declaration!$I$4="German",VLOOKUP($M182,Languages!$A$1:$G$5057,4,FALSE),IF(Declaration!$I$4="Chinese",VLOOKUP($M182,Languages!$A$1:$G$5057,5,FALSE),IF(Declaration!$I$4="Japanese",VLOOKUP($M182,Languages!$A$1:$G$5057,6,FALSE),IF(Declaration!$I$4="Portugese",VLOOKUP($M182,Languages!$A$1:$G$5057,7,FALSE)))))))))</f>
        <v>Paraguay</v>
      </c>
      <c r="D182" s="199"/>
      <c r="E182" s="199"/>
      <c r="H182">
        <f t="shared" si="12"/>
        <v>0</v>
      </c>
      <c r="L182" t="s">
        <v>44</v>
      </c>
      <c r="M182" t="s">
        <v>2003</v>
      </c>
      <c r="N182" t="str">
        <f t="shared" si="13"/>
        <v>Fish</v>
      </c>
      <c r="O182" t="str">
        <f t="shared" si="14"/>
        <v>Fish</v>
      </c>
    </row>
    <row r="183" spans="2:15" ht="15.75" x14ac:dyDescent="0.25">
      <c r="B183" s="103" t="str">
        <f>IF(L183="","",IF(Declaration!$I$4="English",L183,IF(Declaration!$I$4="French",VLOOKUP($L183,Languages!$A$1:$G$5057,2,FALSE),IF(Declaration!$I$4="Spanish",VLOOKUP($L183,Languages!$A$1:$G$5057,3,FALSE),IF(Declaration!$I$4="German",VLOOKUP($L183,Languages!$A$1:$G$5057,4,FALSE),IF(Declaration!$I$4="Chinese",VLOOKUP($L183,Languages!$A$1:$G$5057,5,FALSE),IF(Declaration!$I$4="Japanese",VLOOKUP($L183,Languages!$A$1:$G$5057,6,FALSE),IF(Declaration!$I$4="Portugese",VLOOKUP($L183,Languages!$A$1:$G$5057,7,FALSE)))))))))</f>
        <v>Fish</v>
      </c>
      <c r="C183" s="103" t="str">
        <f>IF(M183="","",IF(Declaration!$I$4="English",M183,IF(Declaration!$I$4="French",VLOOKUP($M183,Languages!$A$1:$G$5057,2,FALSE),IF(Declaration!$I$4="Spanish",VLOOKUP($M183,Languages!$A$1:$G$5057,3,FALSE),IF(Declaration!$I$4="German",VLOOKUP($M183,Languages!$A$1:$G$5057,4,FALSE),IF(Declaration!$I$4="Chinese",VLOOKUP($M183,Languages!$A$1:$G$5057,5,FALSE),IF(Declaration!$I$4="Japanese",VLOOKUP($M183,Languages!$A$1:$G$5057,6,FALSE),IF(Declaration!$I$4="Portugese",VLOOKUP($M183,Languages!$A$1:$G$5057,7,FALSE)))))))))</f>
        <v>Peru</v>
      </c>
      <c r="D183" s="199"/>
      <c r="E183" s="199"/>
      <c r="H183">
        <f t="shared" si="12"/>
        <v>0</v>
      </c>
      <c r="L183" t="s">
        <v>44</v>
      </c>
      <c r="M183" t="s">
        <v>2007</v>
      </c>
      <c r="N183" t="str">
        <f t="shared" si="13"/>
        <v>Fish</v>
      </c>
      <c r="O183" t="str">
        <f t="shared" si="14"/>
        <v>Fish</v>
      </c>
    </row>
    <row r="184" spans="2:15" ht="15.75" x14ac:dyDescent="0.25">
      <c r="B184" s="103" t="str">
        <f>IF(L184="","",IF(Declaration!$I$4="English",L184,IF(Declaration!$I$4="French",VLOOKUP($L184,Languages!$A$1:$G$5057,2,FALSE),IF(Declaration!$I$4="Spanish",VLOOKUP($L184,Languages!$A$1:$G$5057,3,FALSE),IF(Declaration!$I$4="German",VLOOKUP($L184,Languages!$A$1:$G$5057,4,FALSE),IF(Declaration!$I$4="Chinese",VLOOKUP($L184,Languages!$A$1:$G$5057,5,FALSE),IF(Declaration!$I$4="Japanese",VLOOKUP($L184,Languages!$A$1:$G$5057,6,FALSE),IF(Declaration!$I$4="Portugese",VLOOKUP($L184,Languages!$A$1:$G$5057,7,FALSE)))))))))</f>
        <v>Fish</v>
      </c>
      <c r="C184" s="103" t="str">
        <f>IF(M184="","",IF(Declaration!$I$4="English",M184,IF(Declaration!$I$4="French",VLOOKUP($M184,Languages!$A$1:$G$5057,2,FALSE),IF(Declaration!$I$4="Spanish",VLOOKUP($M184,Languages!$A$1:$G$5057,3,FALSE),IF(Declaration!$I$4="German",VLOOKUP($M184,Languages!$A$1:$G$5057,4,FALSE),IF(Declaration!$I$4="Chinese",VLOOKUP($M184,Languages!$A$1:$G$5057,5,FALSE),IF(Declaration!$I$4="Japanese",VLOOKUP($M184,Languages!$A$1:$G$5057,6,FALSE),IF(Declaration!$I$4="Portugese",VLOOKUP($M184,Languages!$A$1:$G$5057,7,FALSE)))))))))</f>
        <v>Philippines</v>
      </c>
      <c r="D184" s="199"/>
      <c r="E184" s="199"/>
      <c r="H184">
        <f t="shared" si="12"/>
        <v>0</v>
      </c>
      <c r="L184" t="s">
        <v>44</v>
      </c>
      <c r="M184" t="s">
        <v>2012</v>
      </c>
      <c r="N184" t="str">
        <f t="shared" si="13"/>
        <v>Fish</v>
      </c>
      <c r="O184" t="str">
        <f t="shared" si="14"/>
        <v>Fish</v>
      </c>
    </row>
    <row r="185" spans="2:15" ht="15.75" x14ac:dyDescent="0.25">
      <c r="B185" s="103" t="str">
        <f>IF(L185="","",IF(Declaration!$I$4="English",L185,IF(Declaration!$I$4="French",VLOOKUP($L185,Languages!$A$1:$G$5057,2,FALSE),IF(Declaration!$I$4="Spanish",VLOOKUP($L185,Languages!$A$1:$G$5057,3,FALSE),IF(Declaration!$I$4="German",VLOOKUP($L185,Languages!$A$1:$G$5057,4,FALSE),IF(Declaration!$I$4="Chinese",VLOOKUP($L185,Languages!$A$1:$G$5057,5,FALSE),IF(Declaration!$I$4="Japanese",VLOOKUP($L185,Languages!$A$1:$G$5057,6,FALSE),IF(Declaration!$I$4="Portugese",VLOOKUP($L185,Languages!$A$1:$G$5057,7,FALSE)))))))))</f>
        <v>Fish</v>
      </c>
      <c r="C185" s="103" t="str">
        <f>IF(M185="","",IF(Declaration!$I$4="English",M185,IF(Declaration!$I$4="French",VLOOKUP($M185,Languages!$A$1:$G$5057,2,FALSE),IF(Declaration!$I$4="Spanish",VLOOKUP($M185,Languages!$A$1:$G$5057,3,FALSE),IF(Declaration!$I$4="German",VLOOKUP($M185,Languages!$A$1:$G$5057,4,FALSE),IF(Declaration!$I$4="Chinese",VLOOKUP($M185,Languages!$A$1:$G$5057,5,FALSE),IF(Declaration!$I$4="Japanese",VLOOKUP($M185,Languages!$A$1:$G$5057,6,FALSE),IF(Declaration!$I$4="Portugese",VLOOKUP($M185,Languages!$A$1:$G$5057,7,FALSE)))))))))</f>
        <v>Thailand</v>
      </c>
      <c r="D185" s="199"/>
      <c r="E185" s="199"/>
      <c r="H185">
        <f t="shared" si="12"/>
        <v>0</v>
      </c>
      <c r="L185" t="s">
        <v>44</v>
      </c>
      <c r="M185" t="s">
        <v>2225</v>
      </c>
      <c r="N185" t="str">
        <f t="shared" si="13"/>
        <v>Fish</v>
      </c>
      <c r="O185" t="str">
        <f t="shared" si="14"/>
        <v>Fish</v>
      </c>
    </row>
    <row r="186" spans="2:15" ht="15.75" x14ac:dyDescent="0.25">
      <c r="B186" s="103" t="str">
        <f>IF(L186="","",IF(Declaration!$I$4="English",L186,IF(Declaration!$I$4="French",VLOOKUP($L186,Languages!$A$1:$G$5057,2,FALSE),IF(Declaration!$I$4="Spanish",VLOOKUP($L186,Languages!$A$1:$G$5057,3,FALSE),IF(Declaration!$I$4="German",VLOOKUP($L186,Languages!$A$1:$G$5057,4,FALSE),IF(Declaration!$I$4="Chinese",VLOOKUP($L186,Languages!$A$1:$G$5057,5,FALSE),IF(Declaration!$I$4="Japanese",VLOOKUP($L186,Languages!$A$1:$G$5057,6,FALSE),IF(Declaration!$I$4="Portugese",VLOOKUP($L186,Languages!$A$1:$G$5057,7,FALSE)))))))))</f>
        <v>Fish</v>
      </c>
      <c r="C186" s="103" t="str">
        <f>IF(M186="","",IF(Declaration!$I$4="English",M186,IF(Declaration!$I$4="French",VLOOKUP($M186,Languages!$A$1:$G$5057,2,FALSE),IF(Declaration!$I$4="Spanish",VLOOKUP($M186,Languages!$A$1:$G$5057,3,FALSE),IF(Declaration!$I$4="German",VLOOKUP($M186,Languages!$A$1:$G$5057,4,FALSE),IF(Declaration!$I$4="Chinese",VLOOKUP($M186,Languages!$A$1:$G$5057,5,FALSE),IF(Declaration!$I$4="Japanese",VLOOKUP($M186,Languages!$A$1:$G$5057,6,FALSE),IF(Declaration!$I$4="Portugese",VLOOKUP($M186,Languages!$A$1:$G$5057,7,FALSE)))))))))</f>
        <v>Taiwan</v>
      </c>
      <c r="D186" s="199"/>
      <c r="E186" s="199"/>
      <c r="H186">
        <f t="shared" si="12"/>
        <v>0</v>
      </c>
      <c r="L186" t="s">
        <v>44</v>
      </c>
      <c r="M186" t="s">
        <v>2207</v>
      </c>
      <c r="N186" t="str">
        <f t="shared" si="13"/>
        <v>Fish</v>
      </c>
      <c r="O186" t="str">
        <f t="shared" si="14"/>
        <v>Fish</v>
      </c>
    </row>
    <row r="187" spans="2:15" ht="15.75" x14ac:dyDescent="0.25">
      <c r="B187" s="103" t="str">
        <f>IF(L187="","",IF(Declaration!$I$4="English",L187,IF(Declaration!$I$4="French",VLOOKUP($L187,Languages!$A$1:$G$5057,2,FALSE),IF(Declaration!$I$4="Spanish",VLOOKUP($L187,Languages!$A$1:$G$5057,3,FALSE),IF(Declaration!$I$4="German",VLOOKUP($L187,Languages!$A$1:$G$5057,4,FALSE),IF(Declaration!$I$4="Chinese",VLOOKUP($L187,Languages!$A$1:$G$5057,5,FALSE),IF(Declaration!$I$4="Japanese",VLOOKUP($L187,Languages!$A$1:$G$5057,6,FALSE),IF(Declaration!$I$4="Portugese",VLOOKUP($L187,Languages!$A$1:$G$5057,7,FALSE)))))))))</f>
        <v>Fish</v>
      </c>
      <c r="C187" s="103" t="str">
        <f>IF(M187="","",IF(Declaration!$I$4="English",M187,IF(Declaration!$I$4="French",VLOOKUP($M187,Languages!$A$1:$G$5057,2,FALSE),IF(Declaration!$I$4="Spanish",VLOOKUP($M187,Languages!$A$1:$G$5057,3,FALSE),IF(Declaration!$I$4="German",VLOOKUP($M187,Languages!$A$1:$G$5057,4,FALSE),IF(Declaration!$I$4="Chinese",VLOOKUP($M187,Languages!$A$1:$G$5057,5,FALSE),IF(Declaration!$I$4="Japanese",VLOOKUP($M187,Languages!$A$1:$G$5057,6,FALSE),IF(Declaration!$I$4="Portugese",VLOOKUP($M187,Languages!$A$1:$G$5057,7,FALSE)))))))))</f>
        <v>Uganda</v>
      </c>
      <c r="D187" s="199"/>
      <c r="E187" s="199"/>
      <c r="H187">
        <f t="shared" si="12"/>
        <v>0</v>
      </c>
      <c r="L187" t="s">
        <v>44</v>
      </c>
      <c r="M187" t="s">
        <v>2272</v>
      </c>
      <c r="N187" t="str">
        <f t="shared" si="13"/>
        <v>Fish</v>
      </c>
      <c r="O187" t="str">
        <f t="shared" si="14"/>
        <v>Fish</v>
      </c>
    </row>
    <row r="188" spans="2:15" ht="15.75" x14ac:dyDescent="0.25">
      <c r="B188" s="103" t="str">
        <f>IF(L188="","",IF(Declaration!$I$4="English",L188,IF(Declaration!$I$4="French",VLOOKUP($L188,Languages!$A$1:$G$5057,2,FALSE),IF(Declaration!$I$4="Spanish",VLOOKUP($L188,Languages!$A$1:$G$5057,3,FALSE),IF(Declaration!$I$4="German",VLOOKUP($L188,Languages!$A$1:$G$5057,4,FALSE),IF(Declaration!$I$4="Chinese",VLOOKUP($L188,Languages!$A$1:$G$5057,5,FALSE),IF(Declaration!$I$4="Japanese",VLOOKUP($L188,Languages!$A$1:$G$5057,6,FALSE),IF(Declaration!$I$4="Portugese",VLOOKUP($L188,Languages!$A$1:$G$5057,7,FALSE)))))))))</f>
        <v>Fish</v>
      </c>
      <c r="C188" s="103" t="str">
        <f>IF(M188="","",IF(Declaration!$I$4="English",M188,IF(Declaration!$I$4="French",VLOOKUP($M188,Languages!$A$1:$G$5057,2,FALSE),IF(Declaration!$I$4="Spanish",VLOOKUP($M188,Languages!$A$1:$G$5057,3,FALSE),IF(Declaration!$I$4="German",VLOOKUP($M188,Languages!$A$1:$G$5057,4,FALSE),IF(Declaration!$I$4="Chinese",VLOOKUP($M188,Languages!$A$1:$G$5057,5,FALSE),IF(Declaration!$I$4="Japanese",VLOOKUP($M188,Languages!$A$1:$G$5057,6,FALSE),IF(Declaration!$I$4="Portugese",VLOOKUP($M188,Languages!$A$1:$G$5057,7,FALSE)))))))))</f>
        <v>Vietnam</v>
      </c>
      <c r="D188" s="199"/>
      <c r="E188" s="199"/>
      <c r="H188">
        <f t="shared" si="12"/>
        <v>0</v>
      </c>
      <c r="L188" t="s">
        <v>44</v>
      </c>
      <c r="M188" t="s">
        <v>2323</v>
      </c>
      <c r="N188" t="str">
        <f t="shared" si="13"/>
        <v>Fish</v>
      </c>
      <c r="O188" t="str">
        <f t="shared" si="14"/>
        <v>Fish</v>
      </c>
    </row>
    <row r="189" spans="2:15" ht="15.75" x14ac:dyDescent="0.25">
      <c r="B189" s="103" t="str">
        <f>IF(L189="","",IF(Declaration!$I$4="English",L189,IF(Declaration!$I$4="French",VLOOKUP($L189,Languages!$A$1:$G$5057,2,FALSE),IF(Declaration!$I$4="Spanish",VLOOKUP($L189,Languages!$A$1:$G$5057,3,FALSE),IF(Declaration!$I$4="German",VLOOKUP($L189,Languages!$A$1:$G$5057,4,FALSE),IF(Declaration!$I$4="Chinese",VLOOKUP($L189,Languages!$A$1:$G$5057,5,FALSE),IF(Declaration!$I$4="Japanese",VLOOKUP($L189,Languages!$A$1:$G$5057,6,FALSE),IF(Declaration!$I$4="Portugese",VLOOKUP($L189,Languages!$A$1:$G$5057,7,FALSE)))))))))</f>
        <v>Fish</v>
      </c>
      <c r="C189" s="103" t="str">
        <f>IF(M189="","",IF(Declaration!$I$4="English",M189,IF(Declaration!$I$4="French",VLOOKUP($M189,Languages!$A$1:$G$5057,2,FALSE),IF(Declaration!$I$4="Spanish",VLOOKUP($M189,Languages!$A$1:$G$5057,3,FALSE),IF(Declaration!$I$4="German",VLOOKUP($M189,Languages!$A$1:$G$5057,4,FALSE),IF(Declaration!$I$4="Chinese",VLOOKUP($M189,Languages!$A$1:$G$5057,5,FALSE),IF(Declaration!$I$4="Japanese",VLOOKUP($M189,Languages!$A$1:$G$5057,6,FALSE),IF(Declaration!$I$4="Portugese",VLOOKUP($M189,Languages!$A$1:$G$5057,7,FALSE)))))))))</f>
        <v>Yemen</v>
      </c>
      <c r="D189" s="199"/>
      <c r="E189" s="199"/>
      <c r="H189">
        <f t="shared" si="12"/>
        <v>0</v>
      </c>
      <c r="L189" t="s">
        <v>44</v>
      </c>
      <c r="M189" t="s">
        <v>2328</v>
      </c>
      <c r="N189" t="str">
        <f t="shared" si="13"/>
        <v>Fish</v>
      </c>
      <c r="O189" t="str">
        <f t="shared" si="14"/>
        <v>Fish</v>
      </c>
    </row>
    <row r="190" spans="2:15" ht="15.75" x14ac:dyDescent="0.25">
      <c r="B190" s="103" t="str">
        <f>IF(L190="","",IF(Declaration!$I$4="English",L190,IF(Declaration!$I$4="French",VLOOKUP($L190,Languages!$A$1:$G$5057,2,FALSE),IF(Declaration!$I$4="Spanish",VLOOKUP($L190,Languages!$A$1:$G$5057,3,FALSE),IF(Declaration!$I$4="German",VLOOKUP($L190,Languages!$A$1:$G$5057,4,FALSE),IF(Declaration!$I$4="Chinese",VLOOKUP($L190,Languages!$A$1:$G$5057,5,FALSE),IF(Declaration!$I$4="Japanese",VLOOKUP($L190,Languages!$A$1:$G$5057,6,FALSE),IF(Declaration!$I$4="Portugese",VLOOKUP($L190,Languages!$A$1:$G$5057,7,FALSE)))))))))</f>
        <v>Flowers</v>
      </c>
      <c r="C190" s="103" t="str">
        <f>IF(M190="","",IF(Declaration!$I$4="English",M190,IF(Declaration!$I$4="French",VLOOKUP($M190,Languages!$A$1:$G$5057,2,FALSE),IF(Declaration!$I$4="Spanish",VLOOKUP($M190,Languages!$A$1:$G$5057,3,FALSE),IF(Declaration!$I$4="German",VLOOKUP($M190,Languages!$A$1:$G$5057,4,FALSE),IF(Declaration!$I$4="Chinese",VLOOKUP($M190,Languages!$A$1:$G$5057,5,FALSE),IF(Declaration!$I$4="Japanese",VLOOKUP($M190,Languages!$A$1:$G$5057,6,FALSE),IF(Declaration!$I$4="Portugese",VLOOKUP($M190,Languages!$A$1:$G$5057,7,FALSE)))))))))</f>
        <v>Ecuador</v>
      </c>
      <c r="D190" s="199"/>
      <c r="E190" s="199"/>
      <c r="H190">
        <f t="shared" si="12"/>
        <v>0</v>
      </c>
      <c r="L190" t="s">
        <v>45</v>
      </c>
      <c r="M190" t="s">
        <v>1520</v>
      </c>
      <c r="N190" t="str">
        <f t="shared" si="13"/>
        <v>Flowers</v>
      </c>
      <c r="O190" t="str">
        <f t="shared" si="14"/>
        <v>Flowers</v>
      </c>
    </row>
    <row r="191" spans="2:15" ht="15.75" x14ac:dyDescent="0.25">
      <c r="B191" s="103" t="str">
        <f>IF(L191="","",IF(Declaration!$I$4="English",L191,IF(Declaration!$I$4="French",VLOOKUP($L191,Languages!$A$1:$G$5057,2,FALSE),IF(Declaration!$I$4="Spanish",VLOOKUP($L191,Languages!$A$1:$G$5057,3,FALSE),IF(Declaration!$I$4="German",VLOOKUP($L191,Languages!$A$1:$G$5057,4,FALSE),IF(Declaration!$I$4="Chinese",VLOOKUP($L191,Languages!$A$1:$G$5057,5,FALSE),IF(Declaration!$I$4="Japanese",VLOOKUP($L191,Languages!$A$1:$G$5057,6,FALSE),IF(Declaration!$I$4="Portugese",VLOOKUP($L191,Languages!$A$1:$G$5057,7,FALSE)))))))))</f>
        <v>Fluorspar (mineral)</v>
      </c>
      <c r="C191" s="103" t="str">
        <f>IF(M191="","",IF(Declaration!$I$4="English",M191,IF(Declaration!$I$4="French",VLOOKUP($M191,Languages!$A$1:$G$5057,2,FALSE),IF(Declaration!$I$4="Spanish",VLOOKUP($M191,Languages!$A$1:$G$5057,3,FALSE),IF(Declaration!$I$4="German",VLOOKUP($M191,Languages!$A$1:$G$5057,4,FALSE),IF(Declaration!$I$4="Chinese",VLOOKUP($M191,Languages!$A$1:$G$5057,5,FALSE),IF(Declaration!$I$4="Japanese",VLOOKUP($M191,Languages!$A$1:$G$5057,6,FALSE),IF(Declaration!$I$4="Portugese",VLOOKUP($M191,Languages!$A$1:$G$5057,7,FALSE)))))))))</f>
        <v>Mongolia</v>
      </c>
      <c r="D191" s="199"/>
      <c r="E191" s="199"/>
      <c r="H191">
        <f t="shared" si="12"/>
        <v>0</v>
      </c>
      <c r="L191" t="s">
        <v>148</v>
      </c>
      <c r="M191" t="s">
        <v>1894</v>
      </c>
      <c r="N191" t="str">
        <f t="shared" si="13"/>
        <v>Fluorspar (mineral)</v>
      </c>
      <c r="O191" t="str">
        <f t="shared" si="14"/>
        <v>Fluorspar (mineral)</v>
      </c>
    </row>
    <row r="192" spans="2:15" ht="15.75" x14ac:dyDescent="0.25">
      <c r="B192" s="103" t="str">
        <f>IF(L192="","",IF(Declaration!$I$4="English",L192,IF(Declaration!$I$4="French",VLOOKUP($L192,Languages!$A$1:$G$5057,2,FALSE),IF(Declaration!$I$4="Spanish",VLOOKUP($L192,Languages!$A$1:$G$5057,3,FALSE),IF(Declaration!$I$4="German",VLOOKUP($L192,Languages!$A$1:$G$5057,4,FALSE),IF(Declaration!$I$4="Chinese",VLOOKUP($L192,Languages!$A$1:$G$5057,5,FALSE),IF(Declaration!$I$4="Japanese",VLOOKUP($L192,Languages!$A$1:$G$5057,6,FALSE),IF(Declaration!$I$4="Portugese",VLOOKUP($L192,Languages!$A$1:$G$5057,7,FALSE)))))))))</f>
        <v>Footwear</v>
      </c>
      <c r="C192" s="103" t="str">
        <f>IF(M192="","",IF(Declaration!$I$4="English",M192,IF(Declaration!$I$4="French",VLOOKUP($M192,Languages!$A$1:$G$5057,2,FALSE),IF(Declaration!$I$4="Spanish",VLOOKUP($M192,Languages!$A$1:$G$5057,3,FALSE),IF(Declaration!$I$4="German",VLOOKUP($M192,Languages!$A$1:$G$5057,4,FALSE),IF(Declaration!$I$4="Chinese",VLOOKUP($M192,Languages!$A$1:$G$5057,5,FALSE),IF(Declaration!$I$4="Japanese",VLOOKUP($M192,Languages!$A$1:$G$5057,6,FALSE),IF(Declaration!$I$4="Portugese",VLOOKUP($M192,Languages!$A$1:$G$5057,7,FALSE)))))))))</f>
        <v>Bangladesh</v>
      </c>
      <c r="D192" s="199"/>
      <c r="E192" s="199"/>
      <c r="H192">
        <f t="shared" si="12"/>
        <v>0</v>
      </c>
      <c r="L192" t="s">
        <v>110</v>
      </c>
      <c r="M192" t="s">
        <v>1294</v>
      </c>
      <c r="N192" t="str">
        <f t="shared" si="13"/>
        <v>Footwear</v>
      </c>
      <c r="O192" t="str">
        <f t="shared" si="14"/>
        <v>Footwear</v>
      </c>
    </row>
    <row r="193" spans="2:15" ht="15.75" x14ac:dyDescent="0.25">
      <c r="B193" s="103" t="str">
        <f>IF(L193="","",IF(Declaration!$I$4="English",L193,IF(Declaration!$I$4="French",VLOOKUP($L193,Languages!$A$1:$G$5057,2,FALSE),IF(Declaration!$I$4="Spanish",VLOOKUP($L193,Languages!$A$1:$G$5057,3,FALSE),IF(Declaration!$I$4="German",VLOOKUP($L193,Languages!$A$1:$G$5057,4,FALSE),IF(Declaration!$I$4="Chinese",VLOOKUP($L193,Languages!$A$1:$G$5057,5,FALSE),IF(Declaration!$I$4="Japanese",VLOOKUP($L193,Languages!$A$1:$G$5057,6,FALSE),IF(Declaration!$I$4="Portugese",VLOOKUP($L193,Languages!$A$1:$G$5057,7,FALSE)))))))))</f>
        <v>Footwear</v>
      </c>
      <c r="C193" s="103" t="str">
        <f>IF(M193="","",IF(Declaration!$I$4="English",M193,IF(Declaration!$I$4="French",VLOOKUP($M193,Languages!$A$1:$G$5057,2,FALSE),IF(Declaration!$I$4="Spanish",VLOOKUP($M193,Languages!$A$1:$G$5057,3,FALSE),IF(Declaration!$I$4="German",VLOOKUP($M193,Languages!$A$1:$G$5057,4,FALSE),IF(Declaration!$I$4="Chinese",VLOOKUP($M193,Languages!$A$1:$G$5057,5,FALSE),IF(Declaration!$I$4="Japanese",VLOOKUP($M193,Languages!$A$1:$G$5057,6,FALSE),IF(Declaration!$I$4="Portugese",VLOOKUP($M193,Languages!$A$1:$G$5057,7,FALSE)))))))))</f>
        <v>Brazil</v>
      </c>
      <c r="D193" s="199"/>
      <c r="E193" s="199"/>
      <c r="H193">
        <f t="shared" si="12"/>
        <v>0</v>
      </c>
      <c r="L193" t="s">
        <v>110</v>
      </c>
      <c r="M193" t="s">
        <v>1348</v>
      </c>
      <c r="N193" t="str">
        <f t="shared" si="13"/>
        <v>Footwear</v>
      </c>
      <c r="O193" t="str">
        <f t="shared" si="14"/>
        <v>Footwear</v>
      </c>
    </row>
    <row r="194" spans="2:15" ht="15.75" x14ac:dyDescent="0.25">
      <c r="B194" s="103" t="str">
        <f>IF(L194="","",IF(Declaration!$I$4="English",L194,IF(Declaration!$I$4="French",VLOOKUP($L194,Languages!$A$1:$G$5057,2,FALSE),IF(Declaration!$I$4="Spanish",VLOOKUP($L194,Languages!$A$1:$G$5057,3,FALSE),IF(Declaration!$I$4="German",VLOOKUP($L194,Languages!$A$1:$G$5057,4,FALSE),IF(Declaration!$I$4="Chinese",VLOOKUP($L194,Languages!$A$1:$G$5057,5,FALSE),IF(Declaration!$I$4="Japanese",VLOOKUP($L194,Languages!$A$1:$G$5057,6,FALSE),IF(Declaration!$I$4="Portugese",VLOOKUP($L194,Languages!$A$1:$G$5057,7,FALSE)))))))))</f>
        <v>Footwear</v>
      </c>
      <c r="C194" s="103" t="str">
        <f>IF(M194="","",IF(Declaration!$I$4="English",M194,IF(Declaration!$I$4="French",VLOOKUP($M194,Languages!$A$1:$G$5057,2,FALSE),IF(Declaration!$I$4="Spanish",VLOOKUP($M194,Languages!$A$1:$G$5057,3,FALSE),IF(Declaration!$I$4="German",VLOOKUP($M194,Languages!$A$1:$G$5057,4,FALSE),IF(Declaration!$I$4="Chinese",VLOOKUP($M194,Languages!$A$1:$G$5057,5,FALSE),IF(Declaration!$I$4="Japanese",VLOOKUP($M194,Languages!$A$1:$G$5057,6,FALSE),IF(Declaration!$I$4="Portugese",VLOOKUP($M194,Languages!$A$1:$G$5057,7,FALSE)))))))))</f>
        <v>China</v>
      </c>
      <c r="D194" s="199"/>
      <c r="E194" s="199"/>
      <c r="H194">
        <f t="shared" si="12"/>
        <v>0</v>
      </c>
      <c r="L194" t="s">
        <v>110</v>
      </c>
      <c r="M194" t="s">
        <v>1413</v>
      </c>
      <c r="N194" t="str">
        <f t="shared" si="13"/>
        <v>Footwear</v>
      </c>
      <c r="O194" t="str">
        <f t="shared" si="14"/>
        <v>Footwear</v>
      </c>
    </row>
    <row r="195" spans="2:15" ht="15.75" x14ac:dyDescent="0.25">
      <c r="B195" s="103" t="str">
        <f>IF(L195="","",IF(Declaration!$I$4="English",L195,IF(Declaration!$I$4="French",VLOOKUP($L195,Languages!$A$1:$G$5057,2,FALSE),IF(Declaration!$I$4="Spanish",VLOOKUP($L195,Languages!$A$1:$G$5057,3,FALSE),IF(Declaration!$I$4="German",VLOOKUP($L195,Languages!$A$1:$G$5057,4,FALSE),IF(Declaration!$I$4="Chinese",VLOOKUP($L195,Languages!$A$1:$G$5057,5,FALSE),IF(Declaration!$I$4="Japanese",VLOOKUP($L195,Languages!$A$1:$G$5057,6,FALSE),IF(Declaration!$I$4="Portugese",VLOOKUP($L195,Languages!$A$1:$G$5057,7,FALSE)))))))))</f>
        <v>Footwear</v>
      </c>
      <c r="C195" s="103" t="str">
        <f>IF(M195="","",IF(Declaration!$I$4="English",M195,IF(Declaration!$I$4="French",VLOOKUP($M195,Languages!$A$1:$G$5057,2,FALSE),IF(Declaration!$I$4="Spanish",VLOOKUP($M195,Languages!$A$1:$G$5057,3,FALSE),IF(Declaration!$I$4="German",VLOOKUP($M195,Languages!$A$1:$G$5057,4,FALSE),IF(Declaration!$I$4="Chinese",VLOOKUP($M195,Languages!$A$1:$G$5057,5,FALSE),IF(Declaration!$I$4="Japanese",VLOOKUP($M195,Languages!$A$1:$G$5057,6,FALSE),IF(Declaration!$I$4="Portugese",VLOOKUP($M195,Languages!$A$1:$G$5057,7,FALSE)))))))))</f>
        <v>India</v>
      </c>
      <c r="D195" s="199"/>
      <c r="E195" s="199"/>
      <c r="H195">
        <f t="shared" si="12"/>
        <v>0</v>
      </c>
      <c r="L195" t="s">
        <v>110</v>
      </c>
      <c r="M195" t="s">
        <v>1668</v>
      </c>
      <c r="N195" t="str">
        <f t="shared" si="13"/>
        <v>Footwear</v>
      </c>
      <c r="O195" t="str">
        <f t="shared" si="14"/>
        <v>Footwear</v>
      </c>
    </row>
    <row r="196" spans="2:15" ht="15.75" x14ac:dyDescent="0.25">
      <c r="B196" s="103" t="str">
        <f>IF(L196="","",IF(Declaration!$I$4="English",L196,IF(Declaration!$I$4="French",VLOOKUP($L196,Languages!$A$1:$G$5057,2,FALSE),IF(Declaration!$I$4="Spanish",VLOOKUP($L196,Languages!$A$1:$G$5057,3,FALSE),IF(Declaration!$I$4="German",VLOOKUP($L196,Languages!$A$1:$G$5057,4,FALSE),IF(Declaration!$I$4="Chinese",VLOOKUP($L196,Languages!$A$1:$G$5057,5,FALSE),IF(Declaration!$I$4="Japanese",VLOOKUP($L196,Languages!$A$1:$G$5057,6,FALSE),IF(Declaration!$I$4="Portugese",VLOOKUP($L196,Languages!$A$1:$G$5057,7,FALSE)))))))))</f>
        <v>Footwear</v>
      </c>
      <c r="C196" s="103" t="str">
        <f>IF(M196="","",IF(Declaration!$I$4="English",M196,IF(Declaration!$I$4="French",VLOOKUP($M196,Languages!$A$1:$G$5057,2,FALSE),IF(Declaration!$I$4="Spanish",VLOOKUP($M196,Languages!$A$1:$G$5057,3,FALSE),IF(Declaration!$I$4="German",VLOOKUP($M196,Languages!$A$1:$G$5057,4,FALSE),IF(Declaration!$I$4="Chinese",VLOOKUP($M196,Languages!$A$1:$G$5057,5,FALSE),IF(Declaration!$I$4="Japanese",VLOOKUP($M196,Languages!$A$1:$G$5057,6,FALSE),IF(Declaration!$I$4="Portugese",VLOOKUP($M196,Languages!$A$1:$G$5057,7,FALSE)))))))))</f>
        <v>Turkey</v>
      </c>
      <c r="D196" s="199"/>
      <c r="E196" s="199"/>
      <c r="H196">
        <f t="shared" si="12"/>
        <v>0</v>
      </c>
      <c r="L196" t="s">
        <v>110</v>
      </c>
      <c r="M196" t="s">
        <v>2256</v>
      </c>
      <c r="N196" t="str">
        <f t="shared" si="13"/>
        <v>Footwear</v>
      </c>
      <c r="O196" t="str">
        <f t="shared" si="14"/>
        <v>Footwear</v>
      </c>
    </row>
    <row r="197" spans="2:15" ht="15.75" x14ac:dyDescent="0.25">
      <c r="B197" s="103" t="str">
        <f>IF(L197="","",IF(Declaration!$I$4="English",L197,IF(Declaration!$I$4="French",VLOOKUP($L197,Languages!$A$1:$G$5057,2,FALSE),IF(Declaration!$I$4="Spanish",VLOOKUP($L197,Languages!$A$1:$G$5057,3,FALSE),IF(Declaration!$I$4="German",VLOOKUP($L197,Languages!$A$1:$G$5057,4,FALSE),IF(Declaration!$I$4="Chinese",VLOOKUP($L197,Languages!$A$1:$G$5057,5,FALSE),IF(Declaration!$I$4="Japanese",VLOOKUP($L197,Languages!$A$1:$G$5057,6,FALSE),IF(Declaration!$I$4="Portugese",VLOOKUP($L197,Languages!$A$1:$G$5057,7,FALSE)))))))))</f>
        <v>Footwear</v>
      </c>
      <c r="C197" s="103" t="str">
        <f>IF(M197="","",IF(Declaration!$I$4="English",M197,IF(Declaration!$I$4="French",VLOOKUP($M197,Languages!$A$1:$G$5057,2,FALSE),IF(Declaration!$I$4="Spanish",VLOOKUP($M197,Languages!$A$1:$G$5057,3,FALSE),IF(Declaration!$I$4="German",VLOOKUP($M197,Languages!$A$1:$G$5057,4,FALSE),IF(Declaration!$I$4="Chinese",VLOOKUP($M197,Languages!$A$1:$G$5057,5,FALSE),IF(Declaration!$I$4="Japanese",VLOOKUP($M197,Languages!$A$1:$G$5057,6,FALSE),IF(Declaration!$I$4="Portugese",VLOOKUP($M197,Languages!$A$1:$G$5057,7,FALSE)))))))))</f>
        <v>Vietnam</v>
      </c>
      <c r="D197" s="199"/>
      <c r="E197" s="199"/>
      <c r="H197">
        <f t="shared" si="12"/>
        <v>0</v>
      </c>
      <c r="L197" t="s">
        <v>110</v>
      </c>
      <c r="M197" t="s">
        <v>2323</v>
      </c>
      <c r="N197" t="str">
        <f t="shared" si="13"/>
        <v>Footwear</v>
      </c>
      <c r="O197" t="str">
        <f t="shared" si="14"/>
        <v>Footwear</v>
      </c>
    </row>
    <row r="198" spans="2:15" ht="15.75" x14ac:dyDescent="0.25">
      <c r="B198" s="103" t="str">
        <f>IF(L198="","",IF(Declaration!$I$4="English",L198,IF(Declaration!$I$4="French",VLOOKUP($L198,Languages!$A$1:$G$5057,2,FALSE),IF(Declaration!$I$4="Spanish",VLOOKUP($L198,Languages!$A$1:$G$5057,3,FALSE),IF(Declaration!$I$4="German",VLOOKUP($L198,Languages!$A$1:$G$5057,4,FALSE),IF(Declaration!$I$4="Chinese",VLOOKUP($L198,Languages!$A$1:$G$5057,5,FALSE),IF(Declaration!$I$4="Japanese",VLOOKUP($L198,Languages!$A$1:$G$5057,6,FALSE),IF(Declaration!$I$4="Portugese",VLOOKUP($L198,Languages!$A$1:$G$5057,7,FALSE)))))))))</f>
        <v>Footwear (sandals)</v>
      </c>
      <c r="C198" s="103" t="str">
        <f>IF(M198="","",IF(Declaration!$I$4="English",M198,IF(Declaration!$I$4="French",VLOOKUP($M198,Languages!$A$1:$G$5057,2,FALSE),IF(Declaration!$I$4="Spanish",VLOOKUP($M198,Languages!$A$1:$G$5057,3,FALSE),IF(Declaration!$I$4="German",VLOOKUP($M198,Languages!$A$1:$G$5057,4,FALSE),IF(Declaration!$I$4="Chinese",VLOOKUP($M198,Languages!$A$1:$G$5057,5,FALSE),IF(Declaration!$I$4="Japanese",VLOOKUP($M198,Languages!$A$1:$G$5057,6,FALSE),IF(Declaration!$I$4="Portugese",VLOOKUP($M198,Languages!$A$1:$G$5057,7,FALSE)))))))))</f>
        <v>Indonesia</v>
      </c>
      <c r="D198" s="199"/>
      <c r="E198" s="199"/>
      <c r="H198">
        <f t="shared" si="12"/>
        <v>0</v>
      </c>
      <c r="L198" t="s">
        <v>111</v>
      </c>
      <c r="M198" t="s">
        <v>1674</v>
      </c>
      <c r="N198" t="str">
        <f t="shared" si="13"/>
        <v>Footwear (sandals)</v>
      </c>
      <c r="O198" t="str">
        <f t="shared" si="14"/>
        <v>Footwear (sandals)</v>
      </c>
    </row>
    <row r="199" spans="2:15" ht="15.75" x14ac:dyDescent="0.25">
      <c r="B199" s="103" t="str">
        <f>IF(L199="","",IF(Declaration!$I$4="English",L199,IF(Declaration!$I$4="French",VLOOKUP($L199,Languages!$A$1:$G$5057,2,FALSE),IF(Declaration!$I$4="Spanish",VLOOKUP($L199,Languages!$A$1:$G$5057,3,FALSE),IF(Declaration!$I$4="German",VLOOKUP($L199,Languages!$A$1:$G$5057,4,FALSE),IF(Declaration!$I$4="Chinese",VLOOKUP($L199,Languages!$A$1:$G$5057,5,FALSE),IF(Declaration!$I$4="Japanese",VLOOKUP($L199,Languages!$A$1:$G$5057,6,FALSE),IF(Declaration!$I$4="Portugese",VLOOKUP($L199,Languages!$A$1:$G$5057,7,FALSE)))))))))</f>
        <v>Fruits (Pome and Stone)</v>
      </c>
      <c r="C199" s="103" t="str">
        <f>IF(M199="","",IF(Declaration!$I$4="English",M199,IF(Declaration!$I$4="French",VLOOKUP($M199,Languages!$A$1:$G$5057,2,FALSE),IF(Declaration!$I$4="Spanish",VLOOKUP($M199,Languages!$A$1:$G$5057,3,FALSE),IF(Declaration!$I$4="German",VLOOKUP($M199,Languages!$A$1:$G$5057,4,FALSE),IF(Declaration!$I$4="Chinese",VLOOKUP($M199,Languages!$A$1:$G$5057,5,FALSE),IF(Declaration!$I$4="Japanese",VLOOKUP($M199,Languages!$A$1:$G$5057,6,FALSE),IF(Declaration!$I$4="Portugese",VLOOKUP($M199,Languages!$A$1:$G$5057,7,FALSE)))))))))</f>
        <v>Colombia</v>
      </c>
      <c r="D199" s="199"/>
      <c r="E199" s="199"/>
      <c r="H199">
        <f t="shared" ref="H199:H262" si="15">IF(E199 = $J$9, 1, 0)</f>
        <v>0</v>
      </c>
      <c r="L199" t="s">
        <v>46</v>
      </c>
      <c r="M199" t="s">
        <v>1435</v>
      </c>
      <c r="N199" t="str">
        <f t="shared" si="13"/>
        <v>Fruits (Pome and Stone)</v>
      </c>
      <c r="O199" t="str">
        <f t="shared" si="14"/>
        <v>Fruits (Pome and Stone)</v>
      </c>
    </row>
    <row r="200" spans="2:15" ht="15.75" x14ac:dyDescent="0.25">
      <c r="B200" s="103" t="str">
        <f>IF(L200="","",IF(Declaration!$I$4="English",L200,IF(Declaration!$I$4="French",VLOOKUP($L200,Languages!$A$1:$G$5057,2,FALSE),IF(Declaration!$I$4="Spanish",VLOOKUP($L200,Languages!$A$1:$G$5057,3,FALSE),IF(Declaration!$I$4="German",VLOOKUP($L200,Languages!$A$1:$G$5057,4,FALSE),IF(Declaration!$I$4="Chinese",VLOOKUP($L200,Languages!$A$1:$G$5057,5,FALSE),IF(Declaration!$I$4="Japanese",VLOOKUP($L200,Languages!$A$1:$G$5057,6,FALSE),IF(Declaration!$I$4="Portugese",VLOOKUP($L200,Languages!$A$1:$G$5057,7,FALSE)))))))))</f>
        <v>Furniture</v>
      </c>
      <c r="C200" s="103" t="str">
        <f>IF(M200="","",IF(Declaration!$I$4="English",M200,IF(Declaration!$I$4="French",VLOOKUP($M200,Languages!$A$1:$G$5057,2,FALSE),IF(Declaration!$I$4="Spanish",VLOOKUP($M200,Languages!$A$1:$G$5057,3,FALSE),IF(Declaration!$I$4="German",VLOOKUP($M200,Languages!$A$1:$G$5057,4,FALSE),IF(Declaration!$I$4="Chinese",VLOOKUP($M200,Languages!$A$1:$G$5057,5,FALSE),IF(Declaration!$I$4="Japanese",VLOOKUP($M200,Languages!$A$1:$G$5057,6,FALSE),IF(Declaration!$I$4="Portugese",VLOOKUP($M200,Languages!$A$1:$G$5057,7,FALSE)))))))))</f>
        <v>Pakistan</v>
      </c>
      <c r="D200" s="199"/>
      <c r="E200" s="199"/>
      <c r="H200">
        <f t="shared" si="15"/>
        <v>0</v>
      </c>
      <c r="L200" t="s">
        <v>112</v>
      </c>
      <c r="M200" t="s">
        <v>1976</v>
      </c>
      <c r="N200" t="str">
        <f t="shared" ref="N200:N263" si="16">B200&amp;D200</f>
        <v>Furniture</v>
      </c>
      <c r="O200" t="str">
        <f t="shared" ref="O200:O263" si="17">B200&amp;E200</f>
        <v>Furniture</v>
      </c>
    </row>
    <row r="201" spans="2:15" ht="15.75" x14ac:dyDescent="0.25">
      <c r="B201" s="103" t="str">
        <f>IF(L201="","",IF(Declaration!$I$4="English",L201,IF(Declaration!$I$4="French",VLOOKUP($L201,Languages!$A$1:$G$5057,2,FALSE),IF(Declaration!$I$4="Spanish",VLOOKUP($L201,Languages!$A$1:$G$5057,3,FALSE),IF(Declaration!$I$4="German",VLOOKUP($L201,Languages!$A$1:$G$5057,4,FALSE),IF(Declaration!$I$4="Chinese",VLOOKUP($L201,Languages!$A$1:$G$5057,5,FALSE),IF(Declaration!$I$4="Japanese",VLOOKUP($L201,Languages!$A$1:$G$5057,6,FALSE),IF(Declaration!$I$4="Portugese",VLOOKUP($L201,Languages!$A$1:$G$5057,7,FALSE)))))))))</f>
        <v>Furniture</v>
      </c>
      <c r="C201" s="103" t="str">
        <f>IF(M201="","",IF(Declaration!$I$4="English",M201,IF(Declaration!$I$4="French",VLOOKUP($M201,Languages!$A$1:$G$5057,2,FALSE),IF(Declaration!$I$4="Spanish",VLOOKUP($M201,Languages!$A$1:$G$5057,3,FALSE),IF(Declaration!$I$4="German",VLOOKUP($M201,Languages!$A$1:$G$5057,4,FALSE),IF(Declaration!$I$4="Chinese",VLOOKUP($M201,Languages!$A$1:$G$5057,5,FALSE),IF(Declaration!$I$4="Japanese",VLOOKUP($M201,Languages!$A$1:$G$5057,6,FALSE),IF(Declaration!$I$4="Portugese",VLOOKUP($M201,Languages!$A$1:$G$5057,7,FALSE)))))))))</f>
        <v>Turkey</v>
      </c>
      <c r="D201" s="199"/>
      <c r="E201" s="199"/>
      <c r="H201">
        <f t="shared" si="15"/>
        <v>0</v>
      </c>
      <c r="L201" t="s">
        <v>112</v>
      </c>
      <c r="M201" t="s">
        <v>2256</v>
      </c>
      <c r="N201" t="str">
        <f t="shared" si="16"/>
        <v>Furniture</v>
      </c>
      <c r="O201" t="str">
        <f t="shared" si="17"/>
        <v>Furniture</v>
      </c>
    </row>
    <row r="202" spans="2:15" ht="15.75" x14ac:dyDescent="0.25">
      <c r="B202" s="103" t="str">
        <f>IF(L202="","",IF(Declaration!$I$4="English",L202,IF(Declaration!$I$4="French",VLOOKUP($L202,Languages!$A$1:$G$5057,2,FALSE),IF(Declaration!$I$4="Spanish",VLOOKUP($L202,Languages!$A$1:$G$5057,3,FALSE),IF(Declaration!$I$4="German",VLOOKUP($L202,Languages!$A$1:$G$5057,4,FALSE),IF(Declaration!$I$4="Chinese",VLOOKUP($L202,Languages!$A$1:$G$5057,5,FALSE),IF(Declaration!$I$4="Japanese",VLOOKUP($L202,Languages!$A$1:$G$5057,6,FALSE),IF(Declaration!$I$4="Portugese",VLOOKUP($L202,Languages!$A$1:$G$5057,7,FALSE)))))))))</f>
        <v>Furniture</v>
      </c>
      <c r="C202" s="103" t="str">
        <f>IF(M202="","",IF(Declaration!$I$4="English",M202,IF(Declaration!$I$4="French",VLOOKUP($M202,Languages!$A$1:$G$5057,2,FALSE),IF(Declaration!$I$4="Spanish",VLOOKUP($M202,Languages!$A$1:$G$5057,3,FALSE),IF(Declaration!$I$4="German",VLOOKUP($M202,Languages!$A$1:$G$5057,4,FALSE),IF(Declaration!$I$4="Chinese",VLOOKUP($M202,Languages!$A$1:$G$5057,5,FALSE),IF(Declaration!$I$4="Japanese",VLOOKUP($M202,Languages!$A$1:$G$5057,6,FALSE),IF(Declaration!$I$4="Portugese",VLOOKUP($M202,Languages!$A$1:$G$5057,7,FALSE)))))))))</f>
        <v>Vietnam</v>
      </c>
      <c r="D202" s="199"/>
      <c r="E202" s="199"/>
      <c r="H202">
        <f t="shared" si="15"/>
        <v>0</v>
      </c>
      <c r="L202" t="s">
        <v>112</v>
      </c>
      <c r="M202" t="s">
        <v>2323</v>
      </c>
      <c r="N202" t="str">
        <f t="shared" si="16"/>
        <v>Furniture</v>
      </c>
      <c r="O202" t="str">
        <f t="shared" si="17"/>
        <v>Furniture</v>
      </c>
    </row>
    <row r="203" spans="2:15" ht="15.75" x14ac:dyDescent="0.25">
      <c r="B203" s="103" t="str">
        <f>IF(L203="","",IF(Declaration!$I$4="English",L203,IF(Declaration!$I$4="French",VLOOKUP($L203,Languages!$A$1:$G$5057,2,FALSE),IF(Declaration!$I$4="Spanish",VLOOKUP($L203,Languages!$A$1:$G$5057,3,FALSE),IF(Declaration!$I$4="German",VLOOKUP($L203,Languages!$A$1:$G$5057,4,FALSE),IF(Declaration!$I$4="Chinese",VLOOKUP($L203,Languages!$A$1:$G$5057,5,FALSE),IF(Declaration!$I$4="Japanese",VLOOKUP($L203,Languages!$A$1:$G$5057,6,FALSE),IF(Declaration!$I$4="Portugese",VLOOKUP($L203,Languages!$A$1:$G$5057,7,FALSE)))))))))</f>
        <v>Furniture (steel)</v>
      </c>
      <c r="C203" s="103" t="str">
        <f>IF(M203="","",IF(Declaration!$I$4="English",M203,IF(Declaration!$I$4="French",VLOOKUP($M203,Languages!$A$1:$G$5057,2,FALSE),IF(Declaration!$I$4="Spanish",VLOOKUP($M203,Languages!$A$1:$G$5057,3,FALSE),IF(Declaration!$I$4="German",VLOOKUP($M203,Languages!$A$1:$G$5057,4,FALSE),IF(Declaration!$I$4="Chinese",VLOOKUP($M203,Languages!$A$1:$G$5057,5,FALSE),IF(Declaration!$I$4="Japanese",VLOOKUP($M203,Languages!$A$1:$G$5057,6,FALSE),IF(Declaration!$I$4="Portugese",VLOOKUP($M203,Languages!$A$1:$G$5057,7,FALSE)))))))))</f>
        <v>Bangladesh</v>
      </c>
      <c r="D203" s="199"/>
      <c r="E203" s="199"/>
      <c r="H203">
        <f t="shared" si="15"/>
        <v>0</v>
      </c>
      <c r="L203" t="s">
        <v>113</v>
      </c>
      <c r="M203" t="s">
        <v>1294</v>
      </c>
      <c r="N203" t="str">
        <f t="shared" si="16"/>
        <v>Furniture (steel)</v>
      </c>
      <c r="O203" t="str">
        <f t="shared" si="17"/>
        <v>Furniture (steel)</v>
      </c>
    </row>
    <row r="204" spans="2:15" ht="15.75" x14ac:dyDescent="0.25">
      <c r="B204" s="103" t="str">
        <f>IF(L204="","",IF(Declaration!$I$4="English",L204,IF(Declaration!$I$4="French",VLOOKUP($L204,Languages!$A$1:$G$5057,2,FALSE),IF(Declaration!$I$4="Spanish",VLOOKUP($L204,Languages!$A$1:$G$5057,3,FALSE),IF(Declaration!$I$4="German",VLOOKUP($L204,Languages!$A$1:$G$5057,4,FALSE),IF(Declaration!$I$4="Chinese",VLOOKUP($L204,Languages!$A$1:$G$5057,5,FALSE),IF(Declaration!$I$4="Japanese",VLOOKUP($L204,Languages!$A$1:$G$5057,6,FALSE),IF(Declaration!$I$4="Portugese",VLOOKUP($L204,Languages!$A$1:$G$5057,7,FALSE)))))))))</f>
        <v>Garlic</v>
      </c>
      <c r="C204" s="103" t="str">
        <f>IF(M204="","",IF(Declaration!$I$4="English",M204,IF(Declaration!$I$4="French",VLOOKUP($M204,Languages!$A$1:$G$5057,2,FALSE),IF(Declaration!$I$4="Spanish",VLOOKUP($M204,Languages!$A$1:$G$5057,3,FALSE),IF(Declaration!$I$4="German",VLOOKUP($M204,Languages!$A$1:$G$5057,4,FALSE),IF(Declaration!$I$4="Chinese",VLOOKUP($M204,Languages!$A$1:$G$5057,5,FALSE),IF(Declaration!$I$4="Japanese",VLOOKUP($M204,Languages!$A$1:$G$5057,6,FALSE),IF(Declaration!$I$4="Portugese",VLOOKUP($M204,Languages!$A$1:$G$5057,7,FALSE)))))))))</f>
        <v>Argentina</v>
      </c>
      <c r="D204" s="199"/>
      <c r="E204" s="199"/>
      <c r="H204">
        <f t="shared" si="15"/>
        <v>0</v>
      </c>
      <c r="L204" t="s">
        <v>47</v>
      </c>
      <c r="M204" t="s">
        <v>1252</v>
      </c>
      <c r="N204" t="str">
        <f t="shared" si="16"/>
        <v>Garlic</v>
      </c>
      <c r="O204" t="str">
        <f t="shared" si="17"/>
        <v>Garlic</v>
      </c>
    </row>
    <row r="205" spans="2:15" ht="15.75" x14ac:dyDescent="0.25">
      <c r="B205" s="103" t="str">
        <f>IF(L205="","",IF(Declaration!$I$4="English",L205,IF(Declaration!$I$4="French",VLOOKUP($L205,Languages!$A$1:$G$5057,2,FALSE),IF(Declaration!$I$4="Spanish",VLOOKUP($L205,Languages!$A$1:$G$5057,3,FALSE),IF(Declaration!$I$4="German",VLOOKUP($L205,Languages!$A$1:$G$5057,4,FALSE),IF(Declaration!$I$4="Chinese",VLOOKUP($L205,Languages!$A$1:$G$5057,5,FALSE),IF(Declaration!$I$4="Japanese",VLOOKUP($L205,Languages!$A$1:$G$5057,6,FALSE),IF(Declaration!$I$4="Portugese",VLOOKUP($L205,Languages!$A$1:$G$5057,7,FALSE)))))))))</f>
        <v>Garments</v>
      </c>
      <c r="C205" s="103" t="str">
        <f>IF(M205="","",IF(Declaration!$I$4="English",M205,IF(Declaration!$I$4="French",VLOOKUP($M205,Languages!$A$1:$G$5057,2,FALSE),IF(Declaration!$I$4="Spanish",VLOOKUP($M205,Languages!$A$1:$G$5057,3,FALSE),IF(Declaration!$I$4="German",VLOOKUP($M205,Languages!$A$1:$G$5057,4,FALSE),IF(Declaration!$I$4="Chinese",VLOOKUP($M205,Languages!$A$1:$G$5057,5,FALSE),IF(Declaration!$I$4="Japanese",VLOOKUP($M205,Languages!$A$1:$G$5057,6,FALSE),IF(Declaration!$I$4="Portugese",VLOOKUP($M205,Languages!$A$1:$G$5057,7,FALSE)))))))))</f>
        <v>Argentina</v>
      </c>
      <c r="D205" s="199"/>
      <c r="E205" s="199"/>
      <c r="H205">
        <f t="shared" si="15"/>
        <v>0</v>
      </c>
      <c r="L205" t="s">
        <v>114</v>
      </c>
      <c r="M205" t="s">
        <v>1252</v>
      </c>
      <c r="N205" t="str">
        <f t="shared" si="16"/>
        <v>Garments</v>
      </c>
      <c r="O205" t="str">
        <f t="shared" si="17"/>
        <v>Garments</v>
      </c>
    </row>
    <row r="206" spans="2:15" ht="15.75" x14ac:dyDescent="0.25">
      <c r="B206" s="103" t="str">
        <f>IF(L206="","",IF(Declaration!$I$4="English",L206,IF(Declaration!$I$4="French",VLOOKUP($L206,Languages!$A$1:$G$5057,2,FALSE),IF(Declaration!$I$4="Spanish",VLOOKUP($L206,Languages!$A$1:$G$5057,3,FALSE),IF(Declaration!$I$4="German",VLOOKUP($L206,Languages!$A$1:$G$5057,4,FALSE),IF(Declaration!$I$4="Chinese",VLOOKUP($L206,Languages!$A$1:$G$5057,5,FALSE),IF(Declaration!$I$4="Japanese",VLOOKUP($L206,Languages!$A$1:$G$5057,6,FALSE),IF(Declaration!$I$4="Portugese",VLOOKUP($L206,Languages!$A$1:$G$5057,7,FALSE)))))))))</f>
        <v>Garments</v>
      </c>
      <c r="C206" s="103" t="str">
        <f>IF(M206="","",IF(Declaration!$I$4="English",M206,IF(Declaration!$I$4="French",VLOOKUP($M206,Languages!$A$1:$G$5057,2,FALSE),IF(Declaration!$I$4="Spanish",VLOOKUP($M206,Languages!$A$1:$G$5057,3,FALSE),IF(Declaration!$I$4="German",VLOOKUP($M206,Languages!$A$1:$G$5057,4,FALSE),IF(Declaration!$I$4="Chinese",VLOOKUP($M206,Languages!$A$1:$G$5057,5,FALSE),IF(Declaration!$I$4="Japanese",VLOOKUP($M206,Languages!$A$1:$G$5057,6,FALSE),IF(Declaration!$I$4="Portugese",VLOOKUP($M206,Languages!$A$1:$G$5057,7,FALSE)))))))))</f>
        <v>Bangladesh</v>
      </c>
      <c r="D206" s="199"/>
      <c r="E206" s="199"/>
      <c r="H206">
        <f t="shared" si="15"/>
        <v>0</v>
      </c>
      <c r="L206" t="s">
        <v>114</v>
      </c>
      <c r="M206" t="s">
        <v>1294</v>
      </c>
      <c r="N206" t="str">
        <f t="shared" si="16"/>
        <v>Garments</v>
      </c>
      <c r="O206" t="str">
        <f t="shared" si="17"/>
        <v>Garments</v>
      </c>
    </row>
    <row r="207" spans="2:15" ht="15.75" x14ac:dyDescent="0.25">
      <c r="B207" s="103" t="str">
        <f>IF(L207="","",IF(Declaration!$I$4="English",L207,IF(Declaration!$I$4="French",VLOOKUP($L207,Languages!$A$1:$G$5057,2,FALSE),IF(Declaration!$I$4="Spanish",VLOOKUP($L207,Languages!$A$1:$G$5057,3,FALSE),IF(Declaration!$I$4="German",VLOOKUP($L207,Languages!$A$1:$G$5057,4,FALSE),IF(Declaration!$I$4="Chinese",VLOOKUP($L207,Languages!$A$1:$G$5057,5,FALSE),IF(Declaration!$I$4="Japanese",VLOOKUP($L207,Languages!$A$1:$G$5057,6,FALSE),IF(Declaration!$I$4="Portugese",VLOOKUP($L207,Languages!$A$1:$G$5057,7,FALSE)))))))))</f>
        <v>Garments</v>
      </c>
      <c r="C207" s="103" t="str">
        <f>IF(M207="","",IF(Declaration!$I$4="English",M207,IF(Declaration!$I$4="French",VLOOKUP($M207,Languages!$A$1:$G$5057,2,FALSE),IF(Declaration!$I$4="Spanish",VLOOKUP($M207,Languages!$A$1:$G$5057,3,FALSE),IF(Declaration!$I$4="German",VLOOKUP($M207,Languages!$A$1:$G$5057,4,FALSE),IF(Declaration!$I$4="Chinese",VLOOKUP($M207,Languages!$A$1:$G$5057,5,FALSE),IF(Declaration!$I$4="Japanese",VLOOKUP($M207,Languages!$A$1:$G$5057,6,FALSE),IF(Declaration!$I$4="Portugese",VLOOKUP($M207,Languages!$A$1:$G$5057,7,FALSE)))))))))</f>
        <v>Brazil</v>
      </c>
      <c r="D207" s="199"/>
      <c r="E207" s="199"/>
      <c r="H207">
        <f t="shared" si="15"/>
        <v>0</v>
      </c>
      <c r="L207" t="s">
        <v>114</v>
      </c>
      <c r="M207" t="s">
        <v>1348</v>
      </c>
      <c r="N207" t="str">
        <f t="shared" si="16"/>
        <v>Garments</v>
      </c>
      <c r="O207" t="str">
        <f t="shared" si="17"/>
        <v>Garments</v>
      </c>
    </row>
    <row r="208" spans="2:15" ht="15.75" x14ac:dyDescent="0.25">
      <c r="B208" s="103" t="str">
        <f>IF(L208="","",IF(Declaration!$I$4="English",L208,IF(Declaration!$I$4="French",VLOOKUP($L208,Languages!$A$1:$G$5057,2,FALSE),IF(Declaration!$I$4="Spanish",VLOOKUP($L208,Languages!$A$1:$G$5057,3,FALSE),IF(Declaration!$I$4="German",VLOOKUP($L208,Languages!$A$1:$G$5057,4,FALSE),IF(Declaration!$I$4="Chinese",VLOOKUP($L208,Languages!$A$1:$G$5057,5,FALSE),IF(Declaration!$I$4="Japanese",VLOOKUP($L208,Languages!$A$1:$G$5057,6,FALSE),IF(Declaration!$I$4="Portugese",VLOOKUP($L208,Languages!$A$1:$G$5057,7,FALSE)))))))))</f>
        <v>Garments</v>
      </c>
      <c r="C208" s="103" t="str">
        <f>IF(M208="","",IF(Declaration!$I$4="English",M208,IF(Declaration!$I$4="French",VLOOKUP($M208,Languages!$A$1:$G$5057,2,FALSE),IF(Declaration!$I$4="Spanish",VLOOKUP($M208,Languages!$A$1:$G$5057,3,FALSE),IF(Declaration!$I$4="German",VLOOKUP($M208,Languages!$A$1:$G$5057,4,FALSE),IF(Declaration!$I$4="Chinese",VLOOKUP($M208,Languages!$A$1:$G$5057,5,FALSE),IF(Declaration!$I$4="Japanese",VLOOKUP($M208,Languages!$A$1:$G$5057,6,FALSE),IF(Declaration!$I$4="Portugese",VLOOKUP($M208,Languages!$A$1:$G$5057,7,FALSE)))))))))</f>
        <v>Burma</v>
      </c>
      <c r="D208" s="199"/>
      <c r="E208" s="199"/>
      <c r="H208">
        <f t="shared" si="15"/>
        <v>0</v>
      </c>
      <c r="L208" t="s">
        <v>114</v>
      </c>
      <c r="M208" t="s">
        <v>4982</v>
      </c>
      <c r="N208" t="str">
        <f t="shared" si="16"/>
        <v>Garments</v>
      </c>
      <c r="O208" t="str">
        <f t="shared" si="17"/>
        <v>Garments</v>
      </c>
    </row>
    <row r="209" spans="2:15" ht="15.75" x14ac:dyDescent="0.25">
      <c r="B209" s="103" t="str">
        <f>IF(L209="","",IF(Declaration!$I$4="English",L209,IF(Declaration!$I$4="French",VLOOKUP($L209,Languages!$A$1:$G$5057,2,FALSE),IF(Declaration!$I$4="Spanish",VLOOKUP($L209,Languages!$A$1:$G$5057,3,FALSE),IF(Declaration!$I$4="German",VLOOKUP($L209,Languages!$A$1:$G$5057,4,FALSE),IF(Declaration!$I$4="Chinese",VLOOKUP($L209,Languages!$A$1:$G$5057,5,FALSE),IF(Declaration!$I$4="Japanese",VLOOKUP($L209,Languages!$A$1:$G$5057,6,FALSE),IF(Declaration!$I$4="Portugese",VLOOKUP($L209,Languages!$A$1:$G$5057,7,FALSE)))))))))</f>
        <v>Garments</v>
      </c>
      <c r="C209" s="103" t="str">
        <f>IF(M209="","",IF(Declaration!$I$4="English",M209,IF(Declaration!$I$4="French",VLOOKUP($M209,Languages!$A$1:$G$5057,2,FALSE),IF(Declaration!$I$4="Spanish",VLOOKUP($M209,Languages!$A$1:$G$5057,3,FALSE),IF(Declaration!$I$4="German",VLOOKUP($M209,Languages!$A$1:$G$5057,4,FALSE),IF(Declaration!$I$4="Chinese",VLOOKUP($M209,Languages!$A$1:$G$5057,5,FALSE),IF(Declaration!$I$4="Japanese",VLOOKUP($M209,Languages!$A$1:$G$5057,6,FALSE),IF(Declaration!$I$4="Portugese",VLOOKUP($M209,Languages!$A$1:$G$5057,7,FALSE)))))))))</f>
        <v>China</v>
      </c>
      <c r="D209" s="199"/>
      <c r="E209" s="199"/>
      <c r="H209">
        <f t="shared" si="15"/>
        <v>0</v>
      </c>
      <c r="L209" t="s">
        <v>114</v>
      </c>
      <c r="M209" t="s">
        <v>1413</v>
      </c>
      <c r="N209" t="str">
        <f t="shared" si="16"/>
        <v>Garments</v>
      </c>
      <c r="O209" t="str">
        <f t="shared" si="17"/>
        <v>Garments</v>
      </c>
    </row>
    <row r="210" spans="2:15" ht="15.75" x14ac:dyDescent="0.25">
      <c r="B210" s="103" t="str">
        <f>IF(L210="","",IF(Declaration!$I$4="English",L210,IF(Declaration!$I$4="French",VLOOKUP($L210,Languages!$A$1:$G$5057,2,FALSE),IF(Declaration!$I$4="Spanish",VLOOKUP($L210,Languages!$A$1:$G$5057,3,FALSE),IF(Declaration!$I$4="German",VLOOKUP($L210,Languages!$A$1:$G$5057,4,FALSE),IF(Declaration!$I$4="Chinese",VLOOKUP($L210,Languages!$A$1:$G$5057,5,FALSE),IF(Declaration!$I$4="Japanese",VLOOKUP($L210,Languages!$A$1:$G$5057,6,FALSE),IF(Declaration!$I$4="Portugese",VLOOKUP($L210,Languages!$A$1:$G$5057,7,FALSE)))))))))</f>
        <v>Garments</v>
      </c>
      <c r="C210" s="103" t="str">
        <f>IF(M210="","",IF(Declaration!$I$4="English",M210,IF(Declaration!$I$4="French",VLOOKUP($M210,Languages!$A$1:$G$5057,2,FALSE),IF(Declaration!$I$4="Spanish",VLOOKUP($M210,Languages!$A$1:$G$5057,3,FALSE),IF(Declaration!$I$4="German",VLOOKUP($M210,Languages!$A$1:$G$5057,4,FALSE),IF(Declaration!$I$4="Chinese",VLOOKUP($M210,Languages!$A$1:$G$5057,5,FALSE),IF(Declaration!$I$4="Japanese",VLOOKUP($M210,Languages!$A$1:$G$5057,6,FALSE),IF(Declaration!$I$4="Portugese",VLOOKUP($M210,Languages!$A$1:$G$5057,7,FALSE)))))))))</f>
        <v>India</v>
      </c>
      <c r="D210" s="199"/>
      <c r="E210" s="199"/>
      <c r="H210">
        <f t="shared" si="15"/>
        <v>0</v>
      </c>
      <c r="L210" t="s">
        <v>114</v>
      </c>
      <c r="M210" t="s">
        <v>1668</v>
      </c>
      <c r="N210" t="str">
        <f t="shared" si="16"/>
        <v>Garments</v>
      </c>
      <c r="O210" t="str">
        <f t="shared" si="17"/>
        <v>Garments</v>
      </c>
    </row>
    <row r="211" spans="2:15" ht="15.75" x14ac:dyDescent="0.25">
      <c r="B211" s="103" t="str">
        <f>IF(L211="","",IF(Declaration!$I$4="English",L211,IF(Declaration!$I$4="French",VLOOKUP($L211,Languages!$A$1:$G$5057,2,FALSE),IF(Declaration!$I$4="Spanish",VLOOKUP($L211,Languages!$A$1:$G$5057,3,FALSE),IF(Declaration!$I$4="German",VLOOKUP($L211,Languages!$A$1:$G$5057,4,FALSE),IF(Declaration!$I$4="Chinese",VLOOKUP($L211,Languages!$A$1:$G$5057,5,FALSE),IF(Declaration!$I$4="Japanese",VLOOKUP($L211,Languages!$A$1:$G$5057,6,FALSE),IF(Declaration!$I$4="Portugese",VLOOKUP($L211,Languages!$A$1:$G$5057,7,FALSE)))))))))</f>
        <v>Garments</v>
      </c>
      <c r="C211" s="103" t="str">
        <f>IF(M211="","",IF(Declaration!$I$4="English",M211,IF(Declaration!$I$4="French",VLOOKUP($M211,Languages!$A$1:$G$5057,2,FALSE),IF(Declaration!$I$4="Spanish",VLOOKUP($M211,Languages!$A$1:$G$5057,3,FALSE),IF(Declaration!$I$4="German",VLOOKUP($M211,Languages!$A$1:$G$5057,4,FALSE),IF(Declaration!$I$4="Chinese",VLOOKUP($M211,Languages!$A$1:$G$5057,5,FALSE),IF(Declaration!$I$4="Japanese",VLOOKUP($M211,Languages!$A$1:$G$5057,6,FALSE),IF(Declaration!$I$4="Portugese",VLOOKUP($M211,Languages!$A$1:$G$5057,7,FALSE)))))))))</f>
        <v>Malaysia</v>
      </c>
      <c r="D211" s="199"/>
      <c r="E211" s="199"/>
      <c r="H211">
        <f t="shared" si="15"/>
        <v>0</v>
      </c>
      <c r="L211" t="s">
        <v>114</v>
      </c>
      <c r="M211" t="s">
        <v>1832</v>
      </c>
      <c r="N211" t="str">
        <f t="shared" si="16"/>
        <v>Garments</v>
      </c>
      <c r="O211" t="str">
        <f t="shared" si="17"/>
        <v>Garments</v>
      </c>
    </row>
    <row r="212" spans="2:15" ht="15.75" x14ac:dyDescent="0.25">
      <c r="B212" s="103" t="str">
        <f>IF(L212="","",IF(Declaration!$I$4="English",L212,IF(Declaration!$I$4="French",VLOOKUP($L212,Languages!$A$1:$G$5057,2,FALSE),IF(Declaration!$I$4="Spanish",VLOOKUP($L212,Languages!$A$1:$G$5057,3,FALSE),IF(Declaration!$I$4="German",VLOOKUP($L212,Languages!$A$1:$G$5057,4,FALSE),IF(Declaration!$I$4="Chinese",VLOOKUP($L212,Languages!$A$1:$G$5057,5,FALSE),IF(Declaration!$I$4="Japanese",VLOOKUP($L212,Languages!$A$1:$G$5057,6,FALSE),IF(Declaration!$I$4="Portugese",VLOOKUP($L212,Languages!$A$1:$G$5057,7,FALSE)))))))))</f>
        <v>Garments</v>
      </c>
      <c r="C212" s="103" t="str">
        <f>IF(M212="","",IF(Declaration!$I$4="English",M212,IF(Declaration!$I$4="French",VLOOKUP($M212,Languages!$A$1:$G$5057,2,FALSE),IF(Declaration!$I$4="Spanish",VLOOKUP($M212,Languages!$A$1:$G$5057,3,FALSE),IF(Declaration!$I$4="German",VLOOKUP($M212,Languages!$A$1:$G$5057,4,FALSE),IF(Declaration!$I$4="Chinese",VLOOKUP($M212,Languages!$A$1:$G$5057,5,FALSE),IF(Declaration!$I$4="Japanese",VLOOKUP($M212,Languages!$A$1:$G$5057,6,FALSE),IF(Declaration!$I$4="Portugese",VLOOKUP($M212,Languages!$A$1:$G$5057,7,FALSE)))))))))</f>
        <v>Mexico</v>
      </c>
      <c r="D212" s="199"/>
      <c r="E212" s="199"/>
      <c r="H212">
        <f t="shared" si="15"/>
        <v>0</v>
      </c>
      <c r="L212" t="s">
        <v>114</v>
      </c>
      <c r="M212" t="s">
        <v>1870</v>
      </c>
      <c r="N212" t="str">
        <f t="shared" si="16"/>
        <v>Garments</v>
      </c>
      <c r="O212" t="str">
        <f t="shared" si="17"/>
        <v>Garments</v>
      </c>
    </row>
    <row r="213" spans="2:15" ht="15.75" x14ac:dyDescent="0.25">
      <c r="B213" s="103" t="str">
        <f>IF(L213="","",IF(Declaration!$I$4="English",L213,IF(Declaration!$I$4="French",VLOOKUP($L213,Languages!$A$1:$G$5057,2,FALSE),IF(Declaration!$I$4="Spanish",VLOOKUP($L213,Languages!$A$1:$G$5057,3,FALSE),IF(Declaration!$I$4="German",VLOOKUP($L213,Languages!$A$1:$G$5057,4,FALSE),IF(Declaration!$I$4="Chinese",VLOOKUP($L213,Languages!$A$1:$G$5057,5,FALSE),IF(Declaration!$I$4="Japanese",VLOOKUP($L213,Languages!$A$1:$G$5057,6,FALSE),IF(Declaration!$I$4="Portugese",VLOOKUP($L213,Languages!$A$1:$G$5057,7,FALSE)))))))))</f>
        <v>Garments</v>
      </c>
      <c r="C213" s="103" t="str">
        <f>IF(M213="","",IF(Declaration!$I$4="English",M213,IF(Declaration!$I$4="French",VLOOKUP($M213,Languages!$A$1:$G$5057,2,FALSE),IF(Declaration!$I$4="Spanish",VLOOKUP($M213,Languages!$A$1:$G$5057,3,FALSE),IF(Declaration!$I$4="German",VLOOKUP($M213,Languages!$A$1:$G$5057,4,FALSE),IF(Declaration!$I$4="Chinese",VLOOKUP($M213,Languages!$A$1:$G$5057,5,FALSE),IF(Declaration!$I$4="Japanese",VLOOKUP($M213,Languages!$A$1:$G$5057,6,FALSE),IF(Declaration!$I$4="Portugese",VLOOKUP($M213,Languages!$A$1:$G$5057,7,FALSE)))))))))</f>
        <v>Pakistan</v>
      </c>
      <c r="D213" s="199"/>
      <c r="E213" s="199"/>
      <c r="H213">
        <f t="shared" si="15"/>
        <v>0</v>
      </c>
      <c r="L213" t="s">
        <v>114</v>
      </c>
      <c r="M213" t="s">
        <v>1976</v>
      </c>
      <c r="N213" t="str">
        <f t="shared" si="16"/>
        <v>Garments</v>
      </c>
      <c r="O213" t="str">
        <f t="shared" si="17"/>
        <v>Garments</v>
      </c>
    </row>
    <row r="214" spans="2:15" ht="15.75" x14ac:dyDescent="0.25">
      <c r="B214" s="103" t="str">
        <f>IF(L214="","",IF(Declaration!$I$4="English",L214,IF(Declaration!$I$4="French",VLOOKUP($L214,Languages!$A$1:$G$5057,2,FALSE),IF(Declaration!$I$4="Spanish",VLOOKUP($L214,Languages!$A$1:$G$5057,3,FALSE),IF(Declaration!$I$4="German",VLOOKUP($L214,Languages!$A$1:$G$5057,4,FALSE),IF(Declaration!$I$4="Chinese",VLOOKUP($L214,Languages!$A$1:$G$5057,5,FALSE),IF(Declaration!$I$4="Japanese",VLOOKUP($L214,Languages!$A$1:$G$5057,6,FALSE),IF(Declaration!$I$4="Portugese",VLOOKUP($L214,Languages!$A$1:$G$5057,7,FALSE)))))))))</f>
        <v>Garments</v>
      </c>
      <c r="C214" s="103" t="str">
        <f>IF(M214="","",IF(Declaration!$I$4="English",M214,IF(Declaration!$I$4="French",VLOOKUP($M214,Languages!$A$1:$G$5057,2,FALSE),IF(Declaration!$I$4="Spanish",VLOOKUP($M214,Languages!$A$1:$G$5057,3,FALSE),IF(Declaration!$I$4="German",VLOOKUP($M214,Languages!$A$1:$G$5057,4,FALSE),IF(Declaration!$I$4="Chinese",VLOOKUP($M214,Languages!$A$1:$G$5057,5,FALSE),IF(Declaration!$I$4="Japanese",VLOOKUP($M214,Languages!$A$1:$G$5057,6,FALSE),IF(Declaration!$I$4="Portugese",VLOOKUP($M214,Languages!$A$1:$G$5057,7,FALSE)))))))))</f>
        <v>Thailand</v>
      </c>
      <c r="D214" s="199"/>
      <c r="E214" s="199"/>
      <c r="H214">
        <f t="shared" si="15"/>
        <v>0</v>
      </c>
      <c r="L214" t="s">
        <v>114</v>
      </c>
      <c r="M214" t="s">
        <v>2225</v>
      </c>
      <c r="N214" t="str">
        <f t="shared" si="16"/>
        <v>Garments</v>
      </c>
      <c r="O214" t="str">
        <f t="shared" si="17"/>
        <v>Garments</v>
      </c>
    </row>
    <row r="215" spans="2:15" ht="15.75" x14ac:dyDescent="0.25">
      <c r="B215" s="103" t="str">
        <f>IF(L215="","",IF(Declaration!$I$4="English",L215,IF(Declaration!$I$4="French",VLOOKUP($L215,Languages!$A$1:$G$5057,2,FALSE),IF(Declaration!$I$4="Spanish",VLOOKUP($L215,Languages!$A$1:$G$5057,3,FALSE),IF(Declaration!$I$4="German",VLOOKUP($L215,Languages!$A$1:$G$5057,4,FALSE),IF(Declaration!$I$4="Chinese",VLOOKUP($L215,Languages!$A$1:$G$5057,5,FALSE),IF(Declaration!$I$4="Japanese",VLOOKUP($L215,Languages!$A$1:$G$5057,6,FALSE),IF(Declaration!$I$4="Portugese",VLOOKUP($L215,Languages!$A$1:$G$5057,7,FALSE)))))))))</f>
        <v>Garments</v>
      </c>
      <c r="C215" s="103" t="str">
        <f>IF(M215="","",IF(Declaration!$I$4="English",M215,IF(Declaration!$I$4="French",VLOOKUP($M215,Languages!$A$1:$G$5057,2,FALSE),IF(Declaration!$I$4="Spanish",VLOOKUP($M215,Languages!$A$1:$G$5057,3,FALSE),IF(Declaration!$I$4="German",VLOOKUP($M215,Languages!$A$1:$G$5057,4,FALSE),IF(Declaration!$I$4="Chinese",VLOOKUP($M215,Languages!$A$1:$G$5057,5,FALSE),IF(Declaration!$I$4="Japanese",VLOOKUP($M215,Languages!$A$1:$G$5057,6,FALSE),IF(Declaration!$I$4="Portugese",VLOOKUP($M215,Languages!$A$1:$G$5057,7,FALSE)))))))))</f>
        <v>Turkey</v>
      </c>
      <c r="D215" s="199"/>
      <c r="E215" s="199"/>
      <c r="H215">
        <f t="shared" si="15"/>
        <v>0</v>
      </c>
      <c r="L215" t="s">
        <v>114</v>
      </c>
      <c r="M215" t="s">
        <v>2256</v>
      </c>
      <c r="N215" t="str">
        <f t="shared" si="16"/>
        <v>Garments</v>
      </c>
      <c r="O215" t="str">
        <f t="shared" si="17"/>
        <v>Garments</v>
      </c>
    </row>
    <row r="216" spans="2:15" ht="15.75" x14ac:dyDescent="0.25">
      <c r="B216" s="103" t="str">
        <f>IF(L216="","",IF(Declaration!$I$4="English",L216,IF(Declaration!$I$4="French",VLOOKUP($L216,Languages!$A$1:$G$5057,2,FALSE),IF(Declaration!$I$4="Spanish",VLOOKUP($L216,Languages!$A$1:$G$5057,3,FALSE),IF(Declaration!$I$4="German",VLOOKUP($L216,Languages!$A$1:$G$5057,4,FALSE),IF(Declaration!$I$4="Chinese",VLOOKUP($L216,Languages!$A$1:$G$5057,5,FALSE),IF(Declaration!$I$4="Japanese",VLOOKUP($L216,Languages!$A$1:$G$5057,6,FALSE),IF(Declaration!$I$4="Portugese",VLOOKUP($L216,Languages!$A$1:$G$5057,7,FALSE)))))))))</f>
        <v>Garments</v>
      </c>
      <c r="C216" s="103" t="str">
        <f>IF(M216="","",IF(Declaration!$I$4="English",M216,IF(Declaration!$I$4="French",VLOOKUP($M216,Languages!$A$1:$G$5057,2,FALSE),IF(Declaration!$I$4="Spanish",VLOOKUP($M216,Languages!$A$1:$G$5057,3,FALSE),IF(Declaration!$I$4="German",VLOOKUP($M216,Languages!$A$1:$G$5057,4,FALSE),IF(Declaration!$I$4="Chinese",VLOOKUP($M216,Languages!$A$1:$G$5057,5,FALSE),IF(Declaration!$I$4="Japanese",VLOOKUP($M216,Languages!$A$1:$G$5057,6,FALSE),IF(Declaration!$I$4="Portugese",VLOOKUP($M216,Languages!$A$1:$G$5057,7,FALSE)))))))))</f>
        <v>Vietnam</v>
      </c>
      <c r="D216" s="199"/>
      <c r="E216" s="199"/>
      <c r="H216">
        <f t="shared" si="15"/>
        <v>0</v>
      </c>
      <c r="L216" t="s">
        <v>114</v>
      </c>
      <c r="M216" t="s">
        <v>2323</v>
      </c>
      <c r="N216" t="str">
        <f t="shared" si="16"/>
        <v>Garments</v>
      </c>
      <c r="O216" t="str">
        <f t="shared" si="17"/>
        <v>Garments</v>
      </c>
    </row>
    <row r="217" spans="2:15" ht="15.75" x14ac:dyDescent="0.25">
      <c r="B217" s="103" t="str">
        <f>IF(L217="","",IF(Declaration!$I$4="English",L217,IF(Declaration!$I$4="French",VLOOKUP($L217,Languages!$A$1:$G$5057,2,FALSE),IF(Declaration!$I$4="Spanish",VLOOKUP($L217,Languages!$A$1:$G$5057,3,FALSE),IF(Declaration!$I$4="German",VLOOKUP($L217,Languages!$A$1:$G$5057,4,FALSE),IF(Declaration!$I$4="Chinese",VLOOKUP($L217,Languages!$A$1:$G$5057,5,FALSE),IF(Declaration!$I$4="Japanese",VLOOKUP($L217,Languages!$A$1:$G$5057,6,FALSE),IF(Declaration!$I$4="Portugese",VLOOKUP($L217,Languages!$A$1:$G$5057,7,FALSE)))))))))</f>
        <v>Gems</v>
      </c>
      <c r="C217" s="103" t="str">
        <f>IF(M217="","",IF(Declaration!$I$4="English",M217,IF(Declaration!$I$4="French",VLOOKUP($M217,Languages!$A$1:$G$5057,2,FALSE),IF(Declaration!$I$4="Spanish",VLOOKUP($M217,Languages!$A$1:$G$5057,3,FALSE),IF(Declaration!$I$4="German",VLOOKUP($M217,Languages!$A$1:$G$5057,4,FALSE),IF(Declaration!$I$4="Chinese",VLOOKUP($M217,Languages!$A$1:$G$5057,5,FALSE),IF(Declaration!$I$4="Japanese",VLOOKUP($M217,Languages!$A$1:$G$5057,6,FALSE),IF(Declaration!$I$4="Portugese",VLOOKUP($M217,Languages!$A$1:$G$5057,7,FALSE)))))))))</f>
        <v>India</v>
      </c>
      <c r="D217" s="199"/>
      <c r="E217" s="199"/>
      <c r="H217">
        <f t="shared" si="15"/>
        <v>0</v>
      </c>
      <c r="L217" t="s">
        <v>149</v>
      </c>
      <c r="M217" t="s">
        <v>1668</v>
      </c>
      <c r="N217" t="str">
        <f t="shared" si="16"/>
        <v>Gems</v>
      </c>
      <c r="O217" t="str">
        <f t="shared" si="17"/>
        <v>Gems</v>
      </c>
    </row>
    <row r="218" spans="2:15" ht="15.75" x14ac:dyDescent="0.25">
      <c r="B218" s="103" t="str">
        <f>IF(L218="","",IF(Declaration!$I$4="English",L218,IF(Declaration!$I$4="French",VLOOKUP($L218,Languages!$A$1:$G$5057,2,FALSE),IF(Declaration!$I$4="Spanish",VLOOKUP($L218,Languages!$A$1:$G$5057,3,FALSE),IF(Declaration!$I$4="German",VLOOKUP($L218,Languages!$A$1:$G$5057,4,FALSE),IF(Declaration!$I$4="Chinese",VLOOKUP($L218,Languages!$A$1:$G$5057,5,FALSE),IF(Declaration!$I$4="Japanese",VLOOKUP($L218,Languages!$A$1:$G$5057,6,FALSE),IF(Declaration!$I$4="Portugese",VLOOKUP($L218,Languages!$A$1:$G$5057,7,FALSE)))))))))</f>
        <v>Gems</v>
      </c>
      <c r="C218" s="103" t="str">
        <f>IF(M218="","",IF(Declaration!$I$4="English",M218,IF(Declaration!$I$4="French",VLOOKUP($M218,Languages!$A$1:$G$5057,2,FALSE),IF(Declaration!$I$4="Spanish",VLOOKUP($M218,Languages!$A$1:$G$5057,3,FALSE),IF(Declaration!$I$4="German",VLOOKUP($M218,Languages!$A$1:$G$5057,4,FALSE),IF(Declaration!$I$4="Chinese",VLOOKUP($M218,Languages!$A$1:$G$5057,5,FALSE),IF(Declaration!$I$4="Japanese",VLOOKUP($M218,Languages!$A$1:$G$5057,6,FALSE),IF(Declaration!$I$4="Portugese",VLOOKUP($M218,Languages!$A$1:$G$5057,7,FALSE)))))))))</f>
        <v>Zambia</v>
      </c>
      <c r="D218" s="199"/>
      <c r="E218" s="199"/>
      <c r="H218">
        <f t="shared" si="15"/>
        <v>0</v>
      </c>
      <c r="L218" t="s">
        <v>149</v>
      </c>
      <c r="M218" t="s">
        <v>2334</v>
      </c>
      <c r="N218" t="str">
        <f t="shared" si="16"/>
        <v>Gems</v>
      </c>
      <c r="O218" t="str">
        <f t="shared" si="17"/>
        <v>Gems</v>
      </c>
    </row>
    <row r="219" spans="2:15" ht="15.75" x14ac:dyDescent="0.25">
      <c r="B219" s="103" t="str">
        <f>IF(L219="","",IF(Declaration!$I$4="English",L219,IF(Declaration!$I$4="French",VLOOKUP($L219,Languages!$A$1:$G$5057,2,FALSE),IF(Declaration!$I$4="Spanish",VLOOKUP($L219,Languages!$A$1:$G$5057,3,FALSE),IF(Declaration!$I$4="German",VLOOKUP($L219,Languages!$A$1:$G$5057,4,FALSE),IF(Declaration!$I$4="Chinese",VLOOKUP($L219,Languages!$A$1:$G$5057,5,FALSE),IF(Declaration!$I$4="Japanese",VLOOKUP($L219,Languages!$A$1:$G$5057,6,FALSE),IF(Declaration!$I$4="Portugese",VLOOKUP($L219,Languages!$A$1:$G$5057,7,FALSE)))))))))</f>
        <v>Glass</v>
      </c>
      <c r="C219" s="103" t="str">
        <f>IF(M219="","",IF(Declaration!$I$4="English",M219,IF(Declaration!$I$4="French",VLOOKUP($M219,Languages!$A$1:$G$5057,2,FALSE),IF(Declaration!$I$4="Spanish",VLOOKUP($M219,Languages!$A$1:$G$5057,3,FALSE),IF(Declaration!$I$4="German",VLOOKUP($M219,Languages!$A$1:$G$5057,4,FALSE),IF(Declaration!$I$4="Chinese",VLOOKUP($M219,Languages!$A$1:$G$5057,5,FALSE),IF(Declaration!$I$4="Japanese",VLOOKUP($M219,Languages!$A$1:$G$5057,6,FALSE),IF(Declaration!$I$4="Portugese",VLOOKUP($M219,Languages!$A$1:$G$5057,7,FALSE)))))))))</f>
        <v>Bangladesh</v>
      </c>
      <c r="D219" s="199"/>
      <c r="E219" s="199"/>
      <c r="H219">
        <f t="shared" si="15"/>
        <v>0</v>
      </c>
      <c r="L219" t="s">
        <v>115</v>
      </c>
      <c r="M219" t="s">
        <v>1294</v>
      </c>
      <c r="N219" t="str">
        <f t="shared" si="16"/>
        <v>Glass</v>
      </c>
      <c r="O219" t="str">
        <f t="shared" si="17"/>
        <v>Glass</v>
      </c>
    </row>
    <row r="220" spans="2:15" ht="15.75" x14ac:dyDescent="0.25">
      <c r="B220" s="103" t="str">
        <f>IF(L220="","",IF(Declaration!$I$4="English",L220,IF(Declaration!$I$4="French",VLOOKUP($L220,Languages!$A$1:$G$5057,2,FALSE),IF(Declaration!$I$4="Spanish",VLOOKUP($L220,Languages!$A$1:$G$5057,3,FALSE),IF(Declaration!$I$4="German",VLOOKUP($L220,Languages!$A$1:$G$5057,4,FALSE),IF(Declaration!$I$4="Chinese",VLOOKUP($L220,Languages!$A$1:$G$5057,5,FALSE),IF(Declaration!$I$4="Japanese",VLOOKUP($L220,Languages!$A$1:$G$5057,6,FALSE),IF(Declaration!$I$4="Portugese",VLOOKUP($L220,Languages!$A$1:$G$5057,7,FALSE)))))))))</f>
        <v>Glass Bangles</v>
      </c>
      <c r="C220" s="103" t="str">
        <f>IF(M220="","",IF(Declaration!$I$4="English",M220,IF(Declaration!$I$4="French",VLOOKUP($M220,Languages!$A$1:$G$5057,2,FALSE),IF(Declaration!$I$4="Spanish",VLOOKUP($M220,Languages!$A$1:$G$5057,3,FALSE),IF(Declaration!$I$4="German",VLOOKUP($M220,Languages!$A$1:$G$5057,4,FALSE),IF(Declaration!$I$4="Chinese",VLOOKUP($M220,Languages!$A$1:$G$5057,5,FALSE),IF(Declaration!$I$4="Japanese",VLOOKUP($M220,Languages!$A$1:$G$5057,6,FALSE),IF(Declaration!$I$4="Portugese",VLOOKUP($M220,Languages!$A$1:$G$5057,7,FALSE)))))))))</f>
        <v>India</v>
      </c>
      <c r="D220" s="199"/>
      <c r="E220" s="199"/>
      <c r="H220">
        <f t="shared" si="15"/>
        <v>0</v>
      </c>
      <c r="L220" t="s">
        <v>116</v>
      </c>
      <c r="M220" t="s">
        <v>1668</v>
      </c>
      <c r="N220" t="str">
        <f t="shared" si="16"/>
        <v>Glass Bangles</v>
      </c>
      <c r="O220" t="str">
        <f t="shared" si="17"/>
        <v>Glass Bangles</v>
      </c>
    </row>
    <row r="221" spans="2:15" ht="15.75" x14ac:dyDescent="0.25">
      <c r="B221" s="103" t="str">
        <f>IF(L221="","",IF(Declaration!$I$4="English",L221,IF(Declaration!$I$4="French",VLOOKUP($L221,Languages!$A$1:$G$5057,2,FALSE),IF(Declaration!$I$4="Spanish",VLOOKUP($L221,Languages!$A$1:$G$5057,3,FALSE),IF(Declaration!$I$4="German",VLOOKUP($L221,Languages!$A$1:$G$5057,4,FALSE),IF(Declaration!$I$4="Chinese",VLOOKUP($L221,Languages!$A$1:$G$5057,5,FALSE),IF(Declaration!$I$4="Japanese",VLOOKUP($L221,Languages!$A$1:$G$5057,6,FALSE),IF(Declaration!$I$4="Portugese",VLOOKUP($L221,Languages!$A$1:$G$5057,7,FALSE)))))))))</f>
        <v>Glass Bangles</v>
      </c>
      <c r="C221" s="103" t="str">
        <f>IF(M221="","",IF(Declaration!$I$4="English",M221,IF(Declaration!$I$4="French",VLOOKUP($M221,Languages!$A$1:$G$5057,2,FALSE),IF(Declaration!$I$4="Spanish",VLOOKUP($M221,Languages!$A$1:$G$5057,3,FALSE),IF(Declaration!$I$4="German",VLOOKUP($M221,Languages!$A$1:$G$5057,4,FALSE),IF(Declaration!$I$4="Chinese",VLOOKUP($M221,Languages!$A$1:$G$5057,5,FALSE),IF(Declaration!$I$4="Japanese",VLOOKUP($M221,Languages!$A$1:$G$5057,6,FALSE),IF(Declaration!$I$4="Portugese",VLOOKUP($M221,Languages!$A$1:$G$5057,7,FALSE)))))))))</f>
        <v>Pakistan</v>
      </c>
      <c r="D221" s="199"/>
      <c r="E221" s="199"/>
      <c r="H221">
        <f t="shared" si="15"/>
        <v>0</v>
      </c>
      <c r="L221" t="s">
        <v>116</v>
      </c>
      <c r="M221" t="s">
        <v>1976</v>
      </c>
      <c r="N221" t="str">
        <f t="shared" si="16"/>
        <v>Glass Bangles</v>
      </c>
      <c r="O221" t="str">
        <f t="shared" si="17"/>
        <v>Glass Bangles</v>
      </c>
    </row>
    <row r="222" spans="2:15" ht="15.75" x14ac:dyDescent="0.25">
      <c r="B222" s="103" t="str">
        <f>IF(L222="","",IF(Declaration!$I$4="English",L222,IF(Declaration!$I$4="French",VLOOKUP($L222,Languages!$A$1:$G$5057,2,FALSE),IF(Declaration!$I$4="Spanish",VLOOKUP($L222,Languages!$A$1:$G$5057,3,FALSE),IF(Declaration!$I$4="German",VLOOKUP($L222,Languages!$A$1:$G$5057,4,FALSE),IF(Declaration!$I$4="Chinese",VLOOKUP($L222,Languages!$A$1:$G$5057,5,FALSE),IF(Declaration!$I$4="Japanese",VLOOKUP($L222,Languages!$A$1:$G$5057,6,FALSE),IF(Declaration!$I$4="Portugese",VLOOKUP($L222,Languages!$A$1:$G$5057,7,FALSE)))))))))</f>
        <v>Gloves</v>
      </c>
      <c r="C222" s="103" t="str">
        <f>IF(M222="","",IF(Declaration!$I$4="English",M222,IF(Declaration!$I$4="French",VLOOKUP($M222,Languages!$A$1:$G$5057,2,FALSE),IF(Declaration!$I$4="Spanish",VLOOKUP($M222,Languages!$A$1:$G$5057,3,FALSE),IF(Declaration!$I$4="German",VLOOKUP($M222,Languages!$A$1:$G$5057,4,FALSE),IF(Declaration!$I$4="Chinese",VLOOKUP($M222,Languages!$A$1:$G$5057,5,FALSE),IF(Declaration!$I$4="Japanese",VLOOKUP($M222,Languages!$A$1:$G$5057,6,FALSE),IF(Declaration!$I$4="Portugese",VLOOKUP($M222,Languages!$A$1:$G$5057,7,FALSE)))))))))</f>
        <v>China</v>
      </c>
      <c r="D222" s="199"/>
      <c r="E222" s="199"/>
      <c r="H222">
        <f t="shared" si="15"/>
        <v>0</v>
      </c>
      <c r="L222" t="s">
        <v>117</v>
      </c>
      <c r="M222" t="s">
        <v>1413</v>
      </c>
      <c r="N222" t="str">
        <f t="shared" si="16"/>
        <v>Gloves</v>
      </c>
      <c r="O222" t="str">
        <f t="shared" si="17"/>
        <v>Gloves</v>
      </c>
    </row>
    <row r="223" spans="2:15" ht="15.75" x14ac:dyDescent="0.25">
      <c r="B223" s="103" t="str">
        <f>IF(L223="","",IF(Declaration!$I$4="English",L223,IF(Declaration!$I$4="French",VLOOKUP($L223,Languages!$A$1:$G$5057,2,FALSE),IF(Declaration!$I$4="Spanish",VLOOKUP($L223,Languages!$A$1:$G$5057,3,FALSE),IF(Declaration!$I$4="German",VLOOKUP($L223,Languages!$A$1:$G$5057,4,FALSE),IF(Declaration!$I$4="Chinese",VLOOKUP($L223,Languages!$A$1:$G$5057,5,FALSE),IF(Declaration!$I$4="Japanese",VLOOKUP($L223,Languages!$A$1:$G$5057,6,FALSE),IF(Declaration!$I$4="Portugese",VLOOKUP($L223,Languages!$A$1:$G$5057,7,FALSE)))))))))</f>
        <v>Goats</v>
      </c>
      <c r="C223" s="103" t="str">
        <f>IF(M223="","",IF(Declaration!$I$4="English",M223,IF(Declaration!$I$4="French",VLOOKUP($M223,Languages!$A$1:$G$5057,2,FALSE),IF(Declaration!$I$4="Spanish",VLOOKUP($M223,Languages!$A$1:$G$5057,3,FALSE),IF(Declaration!$I$4="German",VLOOKUP($M223,Languages!$A$1:$G$5057,4,FALSE),IF(Declaration!$I$4="Chinese",VLOOKUP($M223,Languages!$A$1:$G$5057,5,FALSE),IF(Declaration!$I$4="Japanese",VLOOKUP($M223,Languages!$A$1:$G$5057,6,FALSE),IF(Declaration!$I$4="Portugese",VLOOKUP($M223,Languages!$A$1:$G$5057,7,FALSE)))))))))</f>
        <v>Mauritania</v>
      </c>
      <c r="D223" s="199"/>
      <c r="E223" s="199"/>
      <c r="H223">
        <f t="shared" si="15"/>
        <v>0</v>
      </c>
      <c r="L223" t="s">
        <v>48</v>
      </c>
      <c r="M223" t="s">
        <v>1858</v>
      </c>
      <c r="N223" t="str">
        <f t="shared" si="16"/>
        <v>Goats</v>
      </c>
      <c r="O223" t="str">
        <f t="shared" si="17"/>
        <v>Goats</v>
      </c>
    </row>
    <row r="224" spans="2:15" ht="15.75" x14ac:dyDescent="0.25">
      <c r="B224" s="103" t="str">
        <f>IF(L224="","",IF(Declaration!$I$4="English",L224,IF(Declaration!$I$4="French",VLOOKUP($L224,Languages!$A$1:$G$5057,2,FALSE),IF(Declaration!$I$4="Spanish",VLOOKUP($L224,Languages!$A$1:$G$5057,3,FALSE),IF(Declaration!$I$4="German",VLOOKUP($L224,Languages!$A$1:$G$5057,4,FALSE),IF(Declaration!$I$4="Chinese",VLOOKUP($L224,Languages!$A$1:$G$5057,5,FALSE),IF(Declaration!$I$4="Japanese",VLOOKUP($L224,Languages!$A$1:$G$5057,6,FALSE),IF(Declaration!$I$4="Portugese",VLOOKUP($L224,Languages!$A$1:$G$5057,7,FALSE)))))))))</f>
        <v>Goats</v>
      </c>
      <c r="C224" s="103" t="str">
        <f>IF(M224="","",IF(Declaration!$I$4="English",M224,IF(Declaration!$I$4="French",VLOOKUP($M224,Languages!$A$1:$G$5057,2,FALSE),IF(Declaration!$I$4="Spanish",VLOOKUP($M224,Languages!$A$1:$G$5057,3,FALSE),IF(Declaration!$I$4="German",VLOOKUP($M224,Languages!$A$1:$G$5057,4,FALSE),IF(Declaration!$I$4="Chinese",VLOOKUP($M224,Languages!$A$1:$G$5057,5,FALSE),IF(Declaration!$I$4="Japanese",VLOOKUP($M224,Languages!$A$1:$G$5057,6,FALSE),IF(Declaration!$I$4="Portugese",VLOOKUP($M224,Languages!$A$1:$G$5057,7,FALSE)))))))))</f>
        <v>Paraguay</v>
      </c>
      <c r="D224" s="199"/>
      <c r="E224" s="199"/>
      <c r="H224">
        <f t="shared" si="15"/>
        <v>0</v>
      </c>
      <c r="L224" t="s">
        <v>48</v>
      </c>
      <c r="M224" t="s">
        <v>2003</v>
      </c>
      <c r="N224" t="str">
        <f t="shared" si="16"/>
        <v>Goats</v>
      </c>
      <c r="O224" t="str">
        <f t="shared" si="17"/>
        <v>Goats</v>
      </c>
    </row>
    <row r="225" spans="2:15" ht="15.75" x14ac:dyDescent="0.25">
      <c r="B225" s="103" t="str">
        <f>IF(L225="","",IF(Declaration!$I$4="English",L225,IF(Declaration!$I$4="French",VLOOKUP($L225,Languages!$A$1:$G$5057,2,FALSE),IF(Declaration!$I$4="Spanish",VLOOKUP($L225,Languages!$A$1:$G$5057,3,FALSE),IF(Declaration!$I$4="German",VLOOKUP($L225,Languages!$A$1:$G$5057,4,FALSE),IF(Declaration!$I$4="Chinese",VLOOKUP($L225,Languages!$A$1:$G$5057,5,FALSE),IF(Declaration!$I$4="Japanese",VLOOKUP($L225,Languages!$A$1:$G$5057,6,FALSE),IF(Declaration!$I$4="Portugese",VLOOKUP($L225,Languages!$A$1:$G$5057,7,FALSE)))))))))</f>
        <v>Gold</v>
      </c>
      <c r="C225" s="103" t="str">
        <f>IF(M225="","",IF(Declaration!$I$4="English",M225,IF(Declaration!$I$4="French",VLOOKUP($M225,Languages!$A$1:$G$5057,2,FALSE),IF(Declaration!$I$4="Spanish",VLOOKUP($M225,Languages!$A$1:$G$5057,3,FALSE),IF(Declaration!$I$4="German",VLOOKUP($M225,Languages!$A$1:$G$5057,4,FALSE),IF(Declaration!$I$4="Chinese",VLOOKUP($M225,Languages!$A$1:$G$5057,5,FALSE),IF(Declaration!$I$4="Japanese",VLOOKUP($M225,Languages!$A$1:$G$5057,6,FALSE),IF(Declaration!$I$4="Portugese",VLOOKUP($M225,Languages!$A$1:$G$5057,7,FALSE)))))))))</f>
        <v>Bolivia</v>
      </c>
      <c r="D225" s="199"/>
      <c r="E225" s="199"/>
      <c r="H225">
        <f t="shared" si="15"/>
        <v>0</v>
      </c>
      <c r="L225" t="s">
        <v>150</v>
      </c>
      <c r="M225" t="s">
        <v>4988</v>
      </c>
      <c r="N225" t="str">
        <f t="shared" si="16"/>
        <v>Gold</v>
      </c>
      <c r="O225" t="str">
        <f t="shared" si="17"/>
        <v>Gold</v>
      </c>
    </row>
    <row r="226" spans="2:15" ht="15.75" x14ac:dyDescent="0.25">
      <c r="B226" s="103" t="str">
        <f>IF(L226="","",IF(Declaration!$I$4="English",L226,IF(Declaration!$I$4="French",VLOOKUP($L226,Languages!$A$1:$G$5057,2,FALSE),IF(Declaration!$I$4="Spanish",VLOOKUP($L226,Languages!$A$1:$G$5057,3,FALSE),IF(Declaration!$I$4="German",VLOOKUP($L226,Languages!$A$1:$G$5057,4,FALSE),IF(Declaration!$I$4="Chinese",VLOOKUP($L226,Languages!$A$1:$G$5057,5,FALSE),IF(Declaration!$I$4="Japanese",VLOOKUP($L226,Languages!$A$1:$G$5057,6,FALSE),IF(Declaration!$I$4="Portugese",VLOOKUP($L226,Languages!$A$1:$G$5057,7,FALSE)))))))))</f>
        <v>Gold</v>
      </c>
      <c r="C226" s="103" t="str">
        <f>IF(M226="","",IF(Declaration!$I$4="English",M226,IF(Declaration!$I$4="French",VLOOKUP($M226,Languages!$A$1:$G$5057,2,FALSE),IF(Declaration!$I$4="Spanish",VLOOKUP($M226,Languages!$A$1:$G$5057,3,FALSE),IF(Declaration!$I$4="German",VLOOKUP($M226,Languages!$A$1:$G$5057,4,FALSE),IF(Declaration!$I$4="Chinese",VLOOKUP($M226,Languages!$A$1:$G$5057,5,FALSE),IF(Declaration!$I$4="Japanese",VLOOKUP($M226,Languages!$A$1:$G$5057,6,FALSE),IF(Declaration!$I$4="Portugese",VLOOKUP($M226,Languages!$A$1:$G$5057,7,FALSE)))))))))</f>
        <v>Burkina Faso</v>
      </c>
      <c r="D226" s="199"/>
      <c r="E226" s="199"/>
      <c r="H226">
        <f t="shared" si="15"/>
        <v>0</v>
      </c>
      <c r="L226" t="s">
        <v>150</v>
      </c>
      <c r="M226" t="s">
        <v>1365</v>
      </c>
      <c r="N226" t="str">
        <f t="shared" si="16"/>
        <v>Gold</v>
      </c>
      <c r="O226" t="str">
        <f t="shared" si="17"/>
        <v>Gold</v>
      </c>
    </row>
    <row r="227" spans="2:15" ht="15.75" x14ac:dyDescent="0.25">
      <c r="B227" s="103" t="str">
        <f>IF(L227="","",IF(Declaration!$I$4="English",L227,IF(Declaration!$I$4="French",VLOOKUP($L227,Languages!$A$1:$G$5057,2,FALSE),IF(Declaration!$I$4="Spanish",VLOOKUP($L227,Languages!$A$1:$G$5057,3,FALSE),IF(Declaration!$I$4="German",VLOOKUP($L227,Languages!$A$1:$G$5057,4,FALSE),IF(Declaration!$I$4="Chinese",VLOOKUP($L227,Languages!$A$1:$G$5057,5,FALSE),IF(Declaration!$I$4="Japanese",VLOOKUP($L227,Languages!$A$1:$G$5057,6,FALSE),IF(Declaration!$I$4="Portugese",VLOOKUP($L227,Languages!$A$1:$G$5057,7,FALSE)))))))))</f>
        <v>Gold</v>
      </c>
      <c r="C227" s="103" t="str">
        <f>IF(M227="","",IF(Declaration!$I$4="English",M227,IF(Declaration!$I$4="French",VLOOKUP($M227,Languages!$A$1:$G$5057,2,FALSE),IF(Declaration!$I$4="Spanish",VLOOKUP($M227,Languages!$A$1:$G$5057,3,FALSE),IF(Declaration!$I$4="German",VLOOKUP($M227,Languages!$A$1:$G$5057,4,FALSE),IF(Declaration!$I$4="Chinese",VLOOKUP($M227,Languages!$A$1:$G$5057,5,FALSE),IF(Declaration!$I$4="Japanese",VLOOKUP($M227,Languages!$A$1:$G$5057,6,FALSE),IF(Declaration!$I$4="Portugese",VLOOKUP($M227,Languages!$A$1:$G$5057,7,FALSE)))))))))</f>
        <v>Cameroon</v>
      </c>
      <c r="D227" s="199"/>
      <c r="E227" s="199"/>
      <c r="H227">
        <f t="shared" si="15"/>
        <v>0</v>
      </c>
      <c r="L227" t="s">
        <v>150</v>
      </c>
      <c r="M227" t="s">
        <v>1384</v>
      </c>
      <c r="N227" t="str">
        <f t="shared" si="16"/>
        <v>Gold</v>
      </c>
      <c r="O227" t="str">
        <f t="shared" si="17"/>
        <v>Gold</v>
      </c>
    </row>
    <row r="228" spans="2:15" ht="15.75" x14ac:dyDescent="0.25">
      <c r="B228" s="103" t="str">
        <f>IF(L228="","",IF(Declaration!$I$4="English",L228,IF(Declaration!$I$4="French",VLOOKUP($L228,Languages!$A$1:$G$5057,2,FALSE),IF(Declaration!$I$4="Spanish",VLOOKUP($L228,Languages!$A$1:$G$5057,3,FALSE),IF(Declaration!$I$4="German",VLOOKUP($L228,Languages!$A$1:$G$5057,4,FALSE),IF(Declaration!$I$4="Chinese",VLOOKUP($L228,Languages!$A$1:$G$5057,5,FALSE),IF(Declaration!$I$4="Japanese",VLOOKUP($L228,Languages!$A$1:$G$5057,6,FALSE),IF(Declaration!$I$4="Portugese",VLOOKUP($L228,Languages!$A$1:$G$5057,7,FALSE)))))))))</f>
        <v>Gold</v>
      </c>
      <c r="C228" s="103" t="str">
        <f>IF(M228="","",IF(Declaration!$I$4="English",M228,IF(Declaration!$I$4="French",VLOOKUP($M228,Languages!$A$1:$G$5057,2,FALSE),IF(Declaration!$I$4="Spanish",VLOOKUP($M228,Languages!$A$1:$G$5057,3,FALSE),IF(Declaration!$I$4="German",VLOOKUP($M228,Languages!$A$1:$G$5057,4,FALSE),IF(Declaration!$I$4="Chinese",VLOOKUP($M228,Languages!$A$1:$G$5057,5,FALSE),IF(Declaration!$I$4="Japanese",VLOOKUP($M228,Languages!$A$1:$G$5057,6,FALSE),IF(Declaration!$I$4="Portugese",VLOOKUP($M228,Languages!$A$1:$G$5057,7,FALSE)))))))))</f>
        <v>Colombia</v>
      </c>
      <c r="D228" s="199"/>
      <c r="E228" s="199"/>
      <c r="H228">
        <f t="shared" si="15"/>
        <v>0</v>
      </c>
      <c r="L228" t="s">
        <v>150</v>
      </c>
      <c r="M228" t="s">
        <v>1435</v>
      </c>
      <c r="N228" t="str">
        <f t="shared" si="16"/>
        <v>Gold</v>
      </c>
      <c r="O228" t="str">
        <f t="shared" si="17"/>
        <v>Gold</v>
      </c>
    </row>
    <row r="229" spans="2:15" ht="15.75" x14ac:dyDescent="0.25">
      <c r="B229" s="103" t="str">
        <f>IF(L229="","",IF(Declaration!$I$4="English",L229,IF(Declaration!$I$4="French",VLOOKUP($L229,Languages!$A$1:$G$5057,2,FALSE),IF(Declaration!$I$4="Spanish",VLOOKUP($L229,Languages!$A$1:$G$5057,3,FALSE),IF(Declaration!$I$4="German",VLOOKUP($L229,Languages!$A$1:$G$5057,4,FALSE),IF(Declaration!$I$4="Chinese",VLOOKUP($L229,Languages!$A$1:$G$5057,5,FALSE),IF(Declaration!$I$4="Japanese",VLOOKUP($L229,Languages!$A$1:$G$5057,6,FALSE),IF(Declaration!$I$4="Portugese",VLOOKUP($L229,Languages!$A$1:$G$5057,7,FALSE)))))))))</f>
        <v>Gold</v>
      </c>
      <c r="C229" s="103" t="str">
        <f>IF(M229="","",IF(Declaration!$I$4="English",M229,IF(Declaration!$I$4="French",VLOOKUP($M229,Languages!$A$1:$G$5057,2,FALSE),IF(Declaration!$I$4="Spanish",VLOOKUP($M229,Languages!$A$1:$G$5057,3,FALSE),IF(Declaration!$I$4="German",VLOOKUP($M229,Languages!$A$1:$G$5057,4,FALSE),IF(Declaration!$I$4="Chinese",VLOOKUP($M229,Languages!$A$1:$G$5057,5,FALSE),IF(Declaration!$I$4="Japanese",VLOOKUP($M229,Languages!$A$1:$G$5057,6,FALSE),IF(Declaration!$I$4="Portugese",VLOOKUP($M229,Languages!$A$1:$G$5057,7,FALSE)))))))))</f>
        <v>Democratic Republic of the Congo</v>
      </c>
      <c r="D229" s="199"/>
      <c r="E229" s="199"/>
      <c r="H229">
        <f t="shared" si="15"/>
        <v>0</v>
      </c>
      <c r="L229" t="s">
        <v>150</v>
      </c>
      <c r="M229" t="s">
        <v>5019</v>
      </c>
      <c r="N229" t="str">
        <f t="shared" si="16"/>
        <v>Gold</v>
      </c>
      <c r="O229" t="str">
        <f t="shared" si="17"/>
        <v>Gold</v>
      </c>
    </row>
    <row r="230" spans="2:15" ht="15.75" x14ac:dyDescent="0.25">
      <c r="B230" s="103" t="str">
        <f>IF(L230="","",IF(Declaration!$I$4="English",L230,IF(Declaration!$I$4="French",VLOOKUP($L230,Languages!$A$1:$G$5057,2,FALSE),IF(Declaration!$I$4="Spanish",VLOOKUP($L230,Languages!$A$1:$G$5057,3,FALSE),IF(Declaration!$I$4="German",VLOOKUP($L230,Languages!$A$1:$G$5057,4,FALSE),IF(Declaration!$I$4="Chinese",VLOOKUP($L230,Languages!$A$1:$G$5057,5,FALSE),IF(Declaration!$I$4="Japanese",VLOOKUP($L230,Languages!$A$1:$G$5057,6,FALSE),IF(Declaration!$I$4="Portugese",VLOOKUP($L230,Languages!$A$1:$G$5057,7,FALSE)))))))))</f>
        <v>Gold</v>
      </c>
      <c r="C230" s="103" t="str">
        <f>IF(M230="","",IF(Declaration!$I$4="English",M230,IF(Declaration!$I$4="French",VLOOKUP($M230,Languages!$A$1:$G$5057,2,FALSE),IF(Declaration!$I$4="Spanish",VLOOKUP($M230,Languages!$A$1:$G$5057,3,FALSE),IF(Declaration!$I$4="German",VLOOKUP($M230,Languages!$A$1:$G$5057,4,FALSE),IF(Declaration!$I$4="Chinese",VLOOKUP($M230,Languages!$A$1:$G$5057,5,FALSE),IF(Declaration!$I$4="Japanese",VLOOKUP($M230,Languages!$A$1:$G$5057,6,FALSE),IF(Declaration!$I$4="Portugese",VLOOKUP($M230,Languages!$A$1:$G$5057,7,FALSE)))))))))</f>
        <v>Ecuador</v>
      </c>
      <c r="D230" s="199"/>
      <c r="E230" s="199"/>
      <c r="H230">
        <f t="shared" si="15"/>
        <v>0</v>
      </c>
      <c r="L230" t="s">
        <v>150</v>
      </c>
      <c r="M230" t="s">
        <v>1520</v>
      </c>
      <c r="N230" t="str">
        <f t="shared" si="16"/>
        <v>Gold</v>
      </c>
      <c r="O230" t="str">
        <f t="shared" si="17"/>
        <v>Gold</v>
      </c>
    </row>
    <row r="231" spans="2:15" ht="15.75" x14ac:dyDescent="0.25">
      <c r="B231" s="103" t="str">
        <f>IF(L231="","",IF(Declaration!$I$4="English",L231,IF(Declaration!$I$4="French",VLOOKUP($L231,Languages!$A$1:$G$5057,2,FALSE),IF(Declaration!$I$4="Spanish",VLOOKUP($L231,Languages!$A$1:$G$5057,3,FALSE),IF(Declaration!$I$4="German",VLOOKUP($L231,Languages!$A$1:$G$5057,4,FALSE),IF(Declaration!$I$4="Chinese",VLOOKUP($L231,Languages!$A$1:$G$5057,5,FALSE),IF(Declaration!$I$4="Japanese",VLOOKUP($L231,Languages!$A$1:$G$5057,6,FALSE),IF(Declaration!$I$4="Portugese",VLOOKUP($L231,Languages!$A$1:$G$5057,7,FALSE)))))))))</f>
        <v>Gold</v>
      </c>
      <c r="C231" s="103" t="str">
        <f>IF(M231="","",IF(Declaration!$I$4="English",M231,IF(Declaration!$I$4="French",VLOOKUP($M231,Languages!$A$1:$G$5057,2,FALSE),IF(Declaration!$I$4="Spanish",VLOOKUP($M231,Languages!$A$1:$G$5057,3,FALSE),IF(Declaration!$I$4="German",VLOOKUP($M231,Languages!$A$1:$G$5057,4,FALSE),IF(Declaration!$I$4="Chinese",VLOOKUP($M231,Languages!$A$1:$G$5057,5,FALSE),IF(Declaration!$I$4="Japanese",VLOOKUP($M231,Languages!$A$1:$G$5057,6,FALSE),IF(Declaration!$I$4="Portugese",VLOOKUP($M231,Languages!$A$1:$G$5057,7,FALSE)))))))))</f>
        <v>Ethiopia</v>
      </c>
      <c r="D231" s="199"/>
      <c r="E231" s="199"/>
      <c r="H231">
        <f t="shared" si="15"/>
        <v>0</v>
      </c>
      <c r="L231" t="s">
        <v>150</v>
      </c>
      <c r="M231" t="s">
        <v>1557</v>
      </c>
      <c r="N231" t="str">
        <f t="shared" si="16"/>
        <v>Gold</v>
      </c>
      <c r="O231" t="str">
        <f t="shared" si="17"/>
        <v>Gold</v>
      </c>
    </row>
    <row r="232" spans="2:15" ht="15.75" x14ac:dyDescent="0.25">
      <c r="B232" s="103" t="str">
        <f>IF(L232="","",IF(Declaration!$I$4="English",L232,IF(Declaration!$I$4="French",VLOOKUP($L232,Languages!$A$1:$G$5057,2,FALSE),IF(Declaration!$I$4="Spanish",VLOOKUP($L232,Languages!$A$1:$G$5057,3,FALSE),IF(Declaration!$I$4="German",VLOOKUP($L232,Languages!$A$1:$G$5057,4,FALSE),IF(Declaration!$I$4="Chinese",VLOOKUP($L232,Languages!$A$1:$G$5057,5,FALSE),IF(Declaration!$I$4="Japanese",VLOOKUP($L232,Languages!$A$1:$G$5057,6,FALSE),IF(Declaration!$I$4="Portugese",VLOOKUP($L232,Languages!$A$1:$G$5057,7,FALSE)))))))))</f>
        <v>Gold</v>
      </c>
      <c r="C232" s="103" t="str">
        <f>IF(M232="","",IF(Declaration!$I$4="English",M232,IF(Declaration!$I$4="French",VLOOKUP($M232,Languages!$A$1:$G$5057,2,FALSE),IF(Declaration!$I$4="Spanish",VLOOKUP($M232,Languages!$A$1:$G$5057,3,FALSE),IF(Declaration!$I$4="German",VLOOKUP($M232,Languages!$A$1:$G$5057,4,FALSE),IF(Declaration!$I$4="Chinese",VLOOKUP($M232,Languages!$A$1:$G$5057,5,FALSE),IF(Declaration!$I$4="Japanese",VLOOKUP($M232,Languages!$A$1:$G$5057,6,FALSE),IF(Declaration!$I$4="Portugese",VLOOKUP($M232,Languages!$A$1:$G$5057,7,FALSE)))))))))</f>
        <v>Ghana</v>
      </c>
      <c r="D232" s="199"/>
      <c r="E232" s="199"/>
      <c r="H232">
        <f t="shared" si="15"/>
        <v>0</v>
      </c>
      <c r="L232" t="s">
        <v>150</v>
      </c>
      <c r="M232" t="s">
        <v>1608</v>
      </c>
      <c r="N232" t="str">
        <f t="shared" si="16"/>
        <v>Gold</v>
      </c>
      <c r="O232" t="str">
        <f t="shared" si="17"/>
        <v>Gold</v>
      </c>
    </row>
    <row r="233" spans="2:15" ht="15.75" x14ac:dyDescent="0.25">
      <c r="B233" s="103" t="str">
        <f>IF(L233="","",IF(Declaration!$I$4="English",L233,IF(Declaration!$I$4="French",VLOOKUP($L233,Languages!$A$1:$G$5057,2,FALSE),IF(Declaration!$I$4="Spanish",VLOOKUP($L233,Languages!$A$1:$G$5057,3,FALSE),IF(Declaration!$I$4="German",VLOOKUP($L233,Languages!$A$1:$G$5057,4,FALSE),IF(Declaration!$I$4="Chinese",VLOOKUP($L233,Languages!$A$1:$G$5057,5,FALSE),IF(Declaration!$I$4="Japanese",VLOOKUP($L233,Languages!$A$1:$G$5057,6,FALSE),IF(Declaration!$I$4="Portugese",VLOOKUP($L233,Languages!$A$1:$G$5057,7,FALSE)))))))))</f>
        <v>Gold</v>
      </c>
      <c r="C233" s="103" t="str">
        <f>IF(M233="","",IF(Declaration!$I$4="English",M233,IF(Declaration!$I$4="French",VLOOKUP($M233,Languages!$A$1:$G$5057,2,FALSE),IF(Declaration!$I$4="Spanish",VLOOKUP($M233,Languages!$A$1:$G$5057,3,FALSE),IF(Declaration!$I$4="German",VLOOKUP($M233,Languages!$A$1:$G$5057,4,FALSE),IF(Declaration!$I$4="Chinese",VLOOKUP($M233,Languages!$A$1:$G$5057,5,FALSE),IF(Declaration!$I$4="Japanese",VLOOKUP($M233,Languages!$A$1:$G$5057,6,FALSE),IF(Declaration!$I$4="Portugese",VLOOKUP($M233,Languages!$A$1:$G$5057,7,FALSE)))))))))</f>
        <v>Guinea</v>
      </c>
      <c r="D233" s="199"/>
      <c r="E233" s="199"/>
      <c r="H233">
        <f t="shared" si="15"/>
        <v>0</v>
      </c>
      <c r="L233" t="s">
        <v>150</v>
      </c>
      <c r="M233" t="s">
        <v>1627</v>
      </c>
      <c r="N233" t="str">
        <f t="shared" si="16"/>
        <v>Gold</v>
      </c>
      <c r="O233" t="str">
        <f t="shared" si="17"/>
        <v>Gold</v>
      </c>
    </row>
    <row r="234" spans="2:15" ht="15.75" x14ac:dyDescent="0.25">
      <c r="B234" s="103" t="str">
        <f>IF(L234="","",IF(Declaration!$I$4="English",L234,IF(Declaration!$I$4="French",VLOOKUP($L234,Languages!$A$1:$G$5057,2,FALSE),IF(Declaration!$I$4="Spanish",VLOOKUP($L234,Languages!$A$1:$G$5057,3,FALSE),IF(Declaration!$I$4="German",VLOOKUP($L234,Languages!$A$1:$G$5057,4,FALSE),IF(Declaration!$I$4="Chinese",VLOOKUP($L234,Languages!$A$1:$G$5057,5,FALSE),IF(Declaration!$I$4="Japanese",VLOOKUP($L234,Languages!$A$1:$G$5057,6,FALSE),IF(Declaration!$I$4="Portugese",VLOOKUP($L234,Languages!$A$1:$G$5057,7,FALSE)))))))))</f>
        <v>Gold</v>
      </c>
      <c r="C234" s="103" t="str">
        <f>IF(M234="","",IF(Declaration!$I$4="English",M234,IF(Declaration!$I$4="French",VLOOKUP($M234,Languages!$A$1:$G$5057,2,FALSE),IF(Declaration!$I$4="Spanish",VLOOKUP($M234,Languages!$A$1:$G$5057,3,FALSE),IF(Declaration!$I$4="German",VLOOKUP($M234,Languages!$A$1:$G$5057,4,FALSE),IF(Declaration!$I$4="Chinese",VLOOKUP($M234,Languages!$A$1:$G$5057,5,FALSE),IF(Declaration!$I$4="Japanese",VLOOKUP($M234,Languages!$A$1:$G$5057,6,FALSE),IF(Declaration!$I$4="Portugese",VLOOKUP($M234,Languages!$A$1:$G$5057,7,FALSE)))))))))</f>
        <v>Indonesia</v>
      </c>
      <c r="D234" s="199"/>
      <c r="E234" s="199"/>
      <c r="H234">
        <f t="shared" si="15"/>
        <v>0</v>
      </c>
      <c r="L234" t="s">
        <v>150</v>
      </c>
      <c r="M234" t="s">
        <v>1674</v>
      </c>
      <c r="N234" t="str">
        <f t="shared" si="16"/>
        <v>Gold</v>
      </c>
      <c r="O234" t="str">
        <f t="shared" si="17"/>
        <v>Gold</v>
      </c>
    </row>
    <row r="235" spans="2:15" ht="15.75" x14ac:dyDescent="0.25">
      <c r="B235" s="103" t="str">
        <f>IF(L235="","",IF(Declaration!$I$4="English",L235,IF(Declaration!$I$4="French",VLOOKUP($L235,Languages!$A$1:$G$5057,2,FALSE),IF(Declaration!$I$4="Spanish",VLOOKUP($L235,Languages!$A$1:$G$5057,3,FALSE),IF(Declaration!$I$4="German",VLOOKUP($L235,Languages!$A$1:$G$5057,4,FALSE),IF(Declaration!$I$4="Chinese",VLOOKUP($L235,Languages!$A$1:$G$5057,5,FALSE),IF(Declaration!$I$4="Japanese",VLOOKUP($L235,Languages!$A$1:$G$5057,6,FALSE),IF(Declaration!$I$4="Portugese",VLOOKUP($L235,Languages!$A$1:$G$5057,7,FALSE)))))))))</f>
        <v>Gold</v>
      </c>
      <c r="C235" s="103" t="str">
        <f>IF(M235="","",IF(Declaration!$I$4="English",M235,IF(Declaration!$I$4="French",VLOOKUP($M235,Languages!$A$1:$G$5057,2,FALSE),IF(Declaration!$I$4="Spanish",VLOOKUP($M235,Languages!$A$1:$G$5057,3,FALSE),IF(Declaration!$I$4="German",VLOOKUP($M235,Languages!$A$1:$G$5057,4,FALSE),IF(Declaration!$I$4="Chinese",VLOOKUP($M235,Languages!$A$1:$G$5057,5,FALSE),IF(Declaration!$I$4="Japanese",VLOOKUP($M235,Languages!$A$1:$G$5057,6,FALSE),IF(Declaration!$I$4="Portugese",VLOOKUP($M235,Languages!$A$1:$G$5057,7,FALSE)))))))))</f>
        <v>Kenya</v>
      </c>
      <c r="D235" s="199"/>
      <c r="E235" s="199"/>
      <c r="H235">
        <f t="shared" si="15"/>
        <v>0</v>
      </c>
      <c r="L235" t="s">
        <v>150</v>
      </c>
      <c r="M235" t="s">
        <v>1732</v>
      </c>
      <c r="N235" t="str">
        <f t="shared" si="16"/>
        <v>Gold</v>
      </c>
      <c r="O235" t="str">
        <f t="shared" si="17"/>
        <v>Gold</v>
      </c>
    </row>
    <row r="236" spans="2:15" ht="15.75" x14ac:dyDescent="0.25">
      <c r="B236" s="103" t="str">
        <f>IF(L236="","",IF(Declaration!$I$4="English",L236,IF(Declaration!$I$4="French",VLOOKUP($L236,Languages!$A$1:$G$5057,2,FALSE),IF(Declaration!$I$4="Spanish",VLOOKUP($L236,Languages!$A$1:$G$5057,3,FALSE),IF(Declaration!$I$4="German",VLOOKUP($L236,Languages!$A$1:$G$5057,4,FALSE),IF(Declaration!$I$4="Chinese",VLOOKUP($L236,Languages!$A$1:$G$5057,5,FALSE),IF(Declaration!$I$4="Japanese",VLOOKUP($L236,Languages!$A$1:$G$5057,6,FALSE),IF(Declaration!$I$4="Portugese",VLOOKUP($L236,Languages!$A$1:$G$5057,7,FALSE)))))))))</f>
        <v>Gold</v>
      </c>
      <c r="C236" s="103" t="str">
        <f>IF(M236="","",IF(Declaration!$I$4="English",M236,IF(Declaration!$I$4="French",VLOOKUP($M236,Languages!$A$1:$G$5057,2,FALSE),IF(Declaration!$I$4="Spanish",VLOOKUP($M236,Languages!$A$1:$G$5057,3,FALSE),IF(Declaration!$I$4="German",VLOOKUP($M236,Languages!$A$1:$G$5057,4,FALSE),IF(Declaration!$I$4="Chinese",VLOOKUP($M236,Languages!$A$1:$G$5057,5,FALSE),IF(Declaration!$I$4="Japanese",VLOOKUP($M236,Languages!$A$1:$G$5057,6,FALSE),IF(Declaration!$I$4="Portugese",VLOOKUP($M236,Languages!$A$1:$G$5057,7,FALSE)))))))))</f>
        <v>Mali</v>
      </c>
      <c r="D236" s="199"/>
      <c r="E236" s="199"/>
      <c r="H236">
        <f t="shared" si="15"/>
        <v>0</v>
      </c>
      <c r="L236" t="s">
        <v>150</v>
      </c>
      <c r="M236" t="s">
        <v>1843</v>
      </c>
      <c r="N236" t="str">
        <f t="shared" si="16"/>
        <v>Gold</v>
      </c>
      <c r="O236" t="str">
        <f t="shared" si="17"/>
        <v>Gold</v>
      </c>
    </row>
    <row r="237" spans="2:15" ht="15.75" x14ac:dyDescent="0.25">
      <c r="B237" s="103" t="str">
        <f>IF(L237="","",IF(Declaration!$I$4="English",L237,IF(Declaration!$I$4="French",VLOOKUP($L237,Languages!$A$1:$G$5057,2,FALSE),IF(Declaration!$I$4="Spanish",VLOOKUP($L237,Languages!$A$1:$G$5057,3,FALSE),IF(Declaration!$I$4="German",VLOOKUP($L237,Languages!$A$1:$G$5057,4,FALSE),IF(Declaration!$I$4="Chinese",VLOOKUP($L237,Languages!$A$1:$G$5057,5,FALSE),IF(Declaration!$I$4="Japanese",VLOOKUP($L237,Languages!$A$1:$G$5057,6,FALSE),IF(Declaration!$I$4="Portugese",VLOOKUP($L237,Languages!$A$1:$G$5057,7,FALSE)))))))))</f>
        <v>Gold</v>
      </c>
      <c r="C237" s="103" t="str">
        <f>IF(M237="","",IF(Declaration!$I$4="English",M237,IF(Declaration!$I$4="French",VLOOKUP($M237,Languages!$A$1:$G$5057,2,FALSE),IF(Declaration!$I$4="Spanish",VLOOKUP($M237,Languages!$A$1:$G$5057,3,FALSE),IF(Declaration!$I$4="German",VLOOKUP($M237,Languages!$A$1:$G$5057,4,FALSE),IF(Declaration!$I$4="Chinese",VLOOKUP($M237,Languages!$A$1:$G$5057,5,FALSE),IF(Declaration!$I$4="Japanese",VLOOKUP($M237,Languages!$A$1:$G$5057,6,FALSE),IF(Declaration!$I$4="Portugese",VLOOKUP($M237,Languages!$A$1:$G$5057,7,FALSE)))))))))</f>
        <v>Mongolia</v>
      </c>
      <c r="D237" s="199"/>
      <c r="E237" s="199"/>
      <c r="H237">
        <f t="shared" si="15"/>
        <v>0</v>
      </c>
      <c r="L237" t="s">
        <v>150</v>
      </c>
      <c r="M237" t="s">
        <v>1894</v>
      </c>
      <c r="N237" t="str">
        <f t="shared" si="16"/>
        <v>Gold</v>
      </c>
      <c r="O237" t="str">
        <f t="shared" si="17"/>
        <v>Gold</v>
      </c>
    </row>
    <row r="238" spans="2:15" ht="15.75" x14ac:dyDescent="0.25">
      <c r="B238" s="103" t="str">
        <f>IF(L238="","",IF(Declaration!$I$4="English",L238,IF(Declaration!$I$4="French",VLOOKUP($L238,Languages!$A$1:$G$5057,2,FALSE),IF(Declaration!$I$4="Spanish",VLOOKUP($L238,Languages!$A$1:$G$5057,3,FALSE),IF(Declaration!$I$4="German",VLOOKUP($L238,Languages!$A$1:$G$5057,4,FALSE),IF(Declaration!$I$4="Chinese",VLOOKUP($L238,Languages!$A$1:$G$5057,5,FALSE),IF(Declaration!$I$4="Japanese",VLOOKUP($L238,Languages!$A$1:$G$5057,6,FALSE),IF(Declaration!$I$4="Portugese",VLOOKUP($L238,Languages!$A$1:$G$5057,7,FALSE)))))))))</f>
        <v>Gold</v>
      </c>
      <c r="C238" s="103" t="str">
        <f>IF(M238="","",IF(Declaration!$I$4="English",M238,IF(Declaration!$I$4="French",VLOOKUP($M238,Languages!$A$1:$G$5057,2,FALSE),IF(Declaration!$I$4="Spanish",VLOOKUP($M238,Languages!$A$1:$G$5057,3,FALSE),IF(Declaration!$I$4="German",VLOOKUP($M238,Languages!$A$1:$G$5057,4,FALSE),IF(Declaration!$I$4="Chinese",VLOOKUP($M238,Languages!$A$1:$G$5057,5,FALSE),IF(Declaration!$I$4="Japanese",VLOOKUP($M238,Languages!$A$1:$G$5057,6,FALSE),IF(Declaration!$I$4="Portugese",VLOOKUP($M238,Languages!$A$1:$G$5057,7,FALSE)))))))))</f>
        <v>Nicaragua</v>
      </c>
      <c r="D238" s="199"/>
      <c r="E238" s="199"/>
      <c r="H238">
        <f t="shared" si="15"/>
        <v>0</v>
      </c>
      <c r="L238" t="s">
        <v>150</v>
      </c>
      <c r="M238" t="s">
        <v>1946</v>
      </c>
      <c r="N238" t="str">
        <f t="shared" si="16"/>
        <v>Gold</v>
      </c>
      <c r="O238" t="str">
        <f t="shared" si="17"/>
        <v>Gold</v>
      </c>
    </row>
    <row r="239" spans="2:15" ht="15.75" x14ac:dyDescent="0.25">
      <c r="B239" s="103" t="str">
        <f>IF(L239="","",IF(Declaration!$I$4="English",L239,IF(Declaration!$I$4="French",VLOOKUP($L239,Languages!$A$1:$G$5057,2,FALSE),IF(Declaration!$I$4="Spanish",VLOOKUP($L239,Languages!$A$1:$G$5057,3,FALSE),IF(Declaration!$I$4="German",VLOOKUP($L239,Languages!$A$1:$G$5057,4,FALSE),IF(Declaration!$I$4="Chinese",VLOOKUP($L239,Languages!$A$1:$G$5057,5,FALSE),IF(Declaration!$I$4="Japanese",VLOOKUP($L239,Languages!$A$1:$G$5057,6,FALSE),IF(Declaration!$I$4="Portugese",VLOOKUP($L239,Languages!$A$1:$G$5057,7,FALSE)))))))))</f>
        <v>Gold</v>
      </c>
      <c r="C239" s="103" t="str">
        <f>IF(M239="","",IF(Declaration!$I$4="English",M239,IF(Declaration!$I$4="French",VLOOKUP($M239,Languages!$A$1:$G$5057,2,FALSE),IF(Declaration!$I$4="Spanish",VLOOKUP($M239,Languages!$A$1:$G$5057,3,FALSE),IF(Declaration!$I$4="German",VLOOKUP($M239,Languages!$A$1:$G$5057,4,FALSE),IF(Declaration!$I$4="Chinese",VLOOKUP($M239,Languages!$A$1:$G$5057,5,FALSE),IF(Declaration!$I$4="Japanese",VLOOKUP($M239,Languages!$A$1:$G$5057,6,FALSE),IF(Declaration!$I$4="Portugese",VLOOKUP($M239,Languages!$A$1:$G$5057,7,FALSE)))))))))</f>
        <v>Niger</v>
      </c>
      <c r="D239" s="199"/>
      <c r="E239" s="199"/>
      <c r="H239">
        <f t="shared" si="15"/>
        <v>0</v>
      </c>
      <c r="L239" t="s">
        <v>150</v>
      </c>
      <c r="M239" t="s">
        <v>1950</v>
      </c>
      <c r="N239" t="str">
        <f t="shared" si="16"/>
        <v>Gold</v>
      </c>
      <c r="O239" t="str">
        <f t="shared" si="17"/>
        <v>Gold</v>
      </c>
    </row>
    <row r="240" spans="2:15" ht="15.75" x14ac:dyDescent="0.25">
      <c r="B240" s="103" t="str">
        <f>IF(L240="","",IF(Declaration!$I$4="English",L240,IF(Declaration!$I$4="French",VLOOKUP($L240,Languages!$A$1:$G$5057,2,FALSE),IF(Declaration!$I$4="Spanish",VLOOKUP($L240,Languages!$A$1:$G$5057,3,FALSE),IF(Declaration!$I$4="German",VLOOKUP($L240,Languages!$A$1:$G$5057,4,FALSE),IF(Declaration!$I$4="Chinese",VLOOKUP($L240,Languages!$A$1:$G$5057,5,FALSE),IF(Declaration!$I$4="Japanese",VLOOKUP($L240,Languages!$A$1:$G$5057,6,FALSE),IF(Declaration!$I$4="Portugese",VLOOKUP($L240,Languages!$A$1:$G$5057,7,FALSE)))))))))</f>
        <v>Gold</v>
      </c>
      <c r="C240" s="103" t="str">
        <f>IF(M240="","",IF(Declaration!$I$4="English",M240,IF(Declaration!$I$4="French",VLOOKUP($M240,Languages!$A$1:$G$5057,2,FALSE),IF(Declaration!$I$4="Spanish",VLOOKUP($M240,Languages!$A$1:$G$5057,3,FALSE),IF(Declaration!$I$4="German",VLOOKUP($M240,Languages!$A$1:$G$5057,4,FALSE),IF(Declaration!$I$4="Chinese",VLOOKUP($M240,Languages!$A$1:$G$5057,5,FALSE),IF(Declaration!$I$4="Japanese",VLOOKUP($M240,Languages!$A$1:$G$5057,6,FALSE),IF(Declaration!$I$4="Portugese",VLOOKUP($M240,Languages!$A$1:$G$5057,7,FALSE)))))))))</f>
        <v>Nigeria</v>
      </c>
      <c r="D240" s="199"/>
      <c r="E240" s="199"/>
      <c r="H240">
        <f t="shared" si="15"/>
        <v>0</v>
      </c>
      <c r="L240" t="s">
        <v>150</v>
      </c>
      <c r="M240" t="s">
        <v>1954</v>
      </c>
      <c r="N240" t="str">
        <f t="shared" si="16"/>
        <v>Gold</v>
      </c>
      <c r="O240" t="str">
        <f t="shared" si="17"/>
        <v>Gold</v>
      </c>
    </row>
    <row r="241" spans="2:15" ht="15.75" x14ac:dyDescent="0.25">
      <c r="B241" s="103" t="str">
        <f>IF(L241="","",IF(Declaration!$I$4="English",L241,IF(Declaration!$I$4="French",VLOOKUP($L241,Languages!$A$1:$G$5057,2,FALSE),IF(Declaration!$I$4="Spanish",VLOOKUP($L241,Languages!$A$1:$G$5057,3,FALSE),IF(Declaration!$I$4="German",VLOOKUP($L241,Languages!$A$1:$G$5057,4,FALSE),IF(Declaration!$I$4="Chinese",VLOOKUP($L241,Languages!$A$1:$G$5057,5,FALSE),IF(Declaration!$I$4="Japanese",VLOOKUP($L241,Languages!$A$1:$G$5057,6,FALSE),IF(Declaration!$I$4="Portugese",VLOOKUP($L241,Languages!$A$1:$G$5057,7,FALSE)))))))))</f>
        <v>Gold</v>
      </c>
      <c r="C241" s="103" t="str">
        <f>IF(M241="","",IF(Declaration!$I$4="English",M241,IF(Declaration!$I$4="French",VLOOKUP($M241,Languages!$A$1:$G$5057,2,FALSE),IF(Declaration!$I$4="Spanish",VLOOKUP($M241,Languages!$A$1:$G$5057,3,FALSE),IF(Declaration!$I$4="German",VLOOKUP($M241,Languages!$A$1:$G$5057,4,FALSE),IF(Declaration!$I$4="Chinese",VLOOKUP($M241,Languages!$A$1:$G$5057,5,FALSE),IF(Declaration!$I$4="Japanese",VLOOKUP($M241,Languages!$A$1:$G$5057,6,FALSE),IF(Declaration!$I$4="Portugese",VLOOKUP($M241,Languages!$A$1:$G$5057,7,FALSE)))))))))</f>
        <v>North Korea</v>
      </c>
      <c r="D241" s="199"/>
      <c r="E241" s="199"/>
      <c r="H241">
        <f t="shared" si="15"/>
        <v>0</v>
      </c>
      <c r="L241" t="s">
        <v>150</v>
      </c>
      <c r="M241" t="s">
        <v>4999</v>
      </c>
      <c r="N241" t="str">
        <f t="shared" si="16"/>
        <v>Gold</v>
      </c>
      <c r="O241" t="str">
        <f t="shared" si="17"/>
        <v>Gold</v>
      </c>
    </row>
    <row r="242" spans="2:15" ht="15.75" x14ac:dyDescent="0.25">
      <c r="B242" s="103" t="str">
        <f>IF(L242="","",IF(Declaration!$I$4="English",L242,IF(Declaration!$I$4="French",VLOOKUP($L242,Languages!$A$1:$G$5057,2,FALSE),IF(Declaration!$I$4="Spanish",VLOOKUP($L242,Languages!$A$1:$G$5057,3,FALSE),IF(Declaration!$I$4="German",VLOOKUP($L242,Languages!$A$1:$G$5057,4,FALSE),IF(Declaration!$I$4="Chinese",VLOOKUP($L242,Languages!$A$1:$G$5057,5,FALSE),IF(Declaration!$I$4="Japanese",VLOOKUP($L242,Languages!$A$1:$G$5057,6,FALSE),IF(Declaration!$I$4="Portugese",VLOOKUP($L242,Languages!$A$1:$G$5057,7,FALSE)))))))))</f>
        <v>Gold</v>
      </c>
      <c r="C242" s="103" t="str">
        <f>IF(M242="","",IF(Declaration!$I$4="English",M242,IF(Declaration!$I$4="French",VLOOKUP($M242,Languages!$A$1:$G$5057,2,FALSE),IF(Declaration!$I$4="Spanish",VLOOKUP($M242,Languages!$A$1:$G$5057,3,FALSE),IF(Declaration!$I$4="German",VLOOKUP($M242,Languages!$A$1:$G$5057,4,FALSE),IF(Declaration!$I$4="Chinese",VLOOKUP($M242,Languages!$A$1:$G$5057,5,FALSE),IF(Declaration!$I$4="Japanese",VLOOKUP($M242,Languages!$A$1:$G$5057,6,FALSE),IF(Declaration!$I$4="Portugese",VLOOKUP($M242,Languages!$A$1:$G$5057,7,FALSE)))))))))</f>
        <v>Peru</v>
      </c>
      <c r="D242" s="199"/>
      <c r="E242" s="199"/>
      <c r="H242">
        <f t="shared" si="15"/>
        <v>0</v>
      </c>
      <c r="L242" t="s">
        <v>150</v>
      </c>
      <c r="M242" t="s">
        <v>2007</v>
      </c>
      <c r="N242" t="str">
        <f t="shared" si="16"/>
        <v>Gold</v>
      </c>
      <c r="O242" t="str">
        <f t="shared" si="17"/>
        <v>Gold</v>
      </c>
    </row>
    <row r="243" spans="2:15" ht="15.75" x14ac:dyDescent="0.25">
      <c r="B243" s="103" t="str">
        <f>IF(L243="","",IF(Declaration!$I$4="English",L243,IF(Declaration!$I$4="French",VLOOKUP($L243,Languages!$A$1:$G$5057,2,FALSE),IF(Declaration!$I$4="Spanish",VLOOKUP($L243,Languages!$A$1:$G$5057,3,FALSE),IF(Declaration!$I$4="German",VLOOKUP($L243,Languages!$A$1:$G$5057,4,FALSE),IF(Declaration!$I$4="Chinese",VLOOKUP($L243,Languages!$A$1:$G$5057,5,FALSE),IF(Declaration!$I$4="Japanese",VLOOKUP($L243,Languages!$A$1:$G$5057,6,FALSE),IF(Declaration!$I$4="Portugese",VLOOKUP($L243,Languages!$A$1:$G$5057,7,FALSE)))))))))</f>
        <v>Gold</v>
      </c>
      <c r="C243" s="103" t="str">
        <f>IF(M243="","",IF(Declaration!$I$4="English",M243,IF(Declaration!$I$4="French",VLOOKUP($M243,Languages!$A$1:$G$5057,2,FALSE),IF(Declaration!$I$4="Spanish",VLOOKUP($M243,Languages!$A$1:$G$5057,3,FALSE),IF(Declaration!$I$4="German",VLOOKUP($M243,Languages!$A$1:$G$5057,4,FALSE),IF(Declaration!$I$4="Chinese",VLOOKUP($M243,Languages!$A$1:$G$5057,5,FALSE),IF(Declaration!$I$4="Japanese",VLOOKUP($M243,Languages!$A$1:$G$5057,6,FALSE),IF(Declaration!$I$4="Portugese",VLOOKUP($M243,Languages!$A$1:$G$5057,7,FALSE)))))))))</f>
        <v>Philippines</v>
      </c>
      <c r="D243" s="199"/>
      <c r="E243" s="199"/>
      <c r="H243">
        <f t="shared" si="15"/>
        <v>0</v>
      </c>
      <c r="L243" t="s">
        <v>150</v>
      </c>
      <c r="M243" t="s">
        <v>2012</v>
      </c>
      <c r="N243" t="str">
        <f t="shared" si="16"/>
        <v>Gold</v>
      </c>
      <c r="O243" t="str">
        <f t="shared" si="17"/>
        <v>Gold</v>
      </c>
    </row>
    <row r="244" spans="2:15" ht="15.75" x14ac:dyDescent="0.25">
      <c r="B244" s="103" t="str">
        <f>IF(L244="","",IF(Declaration!$I$4="English",L244,IF(Declaration!$I$4="French",VLOOKUP($L244,Languages!$A$1:$G$5057,2,FALSE),IF(Declaration!$I$4="Spanish",VLOOKUP($L244,Languages!$A$1:$G$5057,3,FALSE),IF(Declaration!$I$4="German",VLOOKUP($L244,Languages!$A$1:$G$5057,4,FALSE),IF(Declaration!$I$4="Chinese",VLOOKUP($L244,Languages!$A$1:$G$5057,5,FALSE),IF(Declaration!$I$4="Japanese",VLOOKUP($L244,Languages!$A$1:$G$5057,6,FALSE),IF(Declaration!$I$4="Portugese",VLOOKUP($L244,Languages!$A$1:$G$5057,7,FALSE)))))))))</f>
        <v>Gold</v>
      </c>
      <c r="C244" s="103" t="str">
        <f>IF(M244="","",IF(Declaration!$I$4="English",M244,IF(Declaration!$I$4="French",VLOOKUP($M244,Languages!$A$1:$G$5057,2,FALSE),IF(Declaration!$I$4="Spanish",VLOOKUP($M244,Languages!$A$1:$G$5057,3,FALSE),IF(Declaration!$I$4="German",VLOOKUP($M244,Languages!$A$1:$G$5057,4,FALSE),IF(Declaration!$I$4="Chinese",VLOOKUP($M244,Languages!$A$1:$G$5057,5,FALSE),IF(Declaration!$I$4="Japanese",VLOOKUP($M244,Languages!$A$1:$G$5057,6,FALSE),IF(Declaration!$I$4="Portugese",VLOOKUP($M244,Languages!$A$1:$G$5057,7,FALSE)))))))))</f>
        <v>Senegal</v>
      </c>
      <c r="D244" s="199"/>
      <c r="E244" s="199"/>
      <c r="H244">
        <f t="shared" si="15"/>
        <v>0</v>
      </c>
      <c r="L244" t="s">
        <v>150</v>
      </c>
      <c r="M244" t="s">
        <v>2093</v>
      </c>
      <c r="N244" t="str">
        <f t="shared" si="16"/>
        <v>Gold</v>
      </c>
      <c r="O244" t="str">
        <f t="shared" si="17"/>
        <v>Gold</v>
      </c>
    </row>
    <row r="245" spans="2:15" ht="15.75" x14ac:dyDescent="0.25">
      <c r="B245" s="103" t="str">
        <f>IF(L245="","",IF(Declaration!$I$4="English",L245,IF(Declaration!$I$4="French",VLOOKUP($L245,Languages!$A$1:$G$5057,2,FALSE),IF(Declaration!$I$4="Spanish",VLOOKUP($L245,Languages!$A$1:$G$5057,3,FALSE),IF(Declaration!$I$4="German",VLOOKUP($L245,Languages!$A$1:$G$5057,4,FALSE),IF(Declaration!$I$4="Chinese",VLOOKUP($L245,Languages!$A$1:$G$5057,5,FALSE),IF(Declaration!$I$4="Japanese",VLOOKUP($L245,Languages!$A$1:$G$5057,6,FALSE),IF(Declaration!$I$4="Portugese",VLOOKUP($L245,Languages!$A$1:$G$5057,7,FALSE)))))))))</f>
        <v>Gold</v>
      </c>
      <c r="C245" s="103" t="str">
        <f>IF(M245="","",IF(Declaration!$I$4="English",M245,IF(Declaration!$I$4="French",VLOOKUP($M245,Languages!$A$1:$G$5057,2,FALSE),IF(Declaration!$I$4="Spanish",VLOOKUP($M245,Languages!$A$1:$G$5057,3,FALSE),IF(Declaration!$I$4="German",VLOOKUP($M245,Languages!$A$1:$G$5057,4,FALSE),IF(Declaration!$I$4="Chinese",VLOOKUP($M245,Languages!$A$1:$G$5057,5,FALSE),IF(Declaration!$I$4="Japanese",VLOOKUP($M245,Languages!$A$1:$G$5057,6,FALSE),IF(Declaration!$I$4="Portugese",VLOOKUP($M245,Languages!$A$1:$G$5057,7,FALSE)))))))))</f>
        <v>Sudan</v>
      </c>
      <c r="D245" s="199"/>
      <c r="E245" s="199"/>
      <c r="H245">
        <f t="shared" si="15"/>
        <v>0</v>
      </c>
      <c r="L245" t="s">
        <v>150</v>
      </c>
      <c r="M245" t="s">
        <v>2176</v>
      </c>
      <c r="N245" t="str">
        <f t="shared" si="16"/>
        <v>Gold</v>
      </c>
      <c r="O245" t="str">
        <f t="shared" si="17"/>
        <v>Gold</v>
      </c>
    </row>
    <row r="246" spans="2:15" ht="15.75" x14ac:dyDescent="0.25">
      <c r="B246" s="103" t="str">
        <f>IF(L246="","",IF(Declaration!$I$4="English",L246,IF(Declaration!$I$4="French",VLOOKUP($L246,Languages!$A$1:$G$5057,2,FALSE),IF(Declaration!$I$4="Spanish",VLOOKUP($L246,Languages!$A$1:$G$5057,3,FALSE),IF(Declaration!$I$4="German",VLOOKUP($L246,Languages!$A$1:$G$5057,4,FALSE),IF(Declaration!$I$4="Chinese",VLOOKUP($L246,Languages!$A$1:$G$5057,5,FALSE),IF(Declaration!$I$4="Japanese",VLOOKUP($L246,Languages!$A$1:$G$5057,6,FALSE),IF(Declaration!$I$4="Portugese",VLOOKUP($L246,Languages!$A$1:$G$5057,7,FALSE)))))))))</f>
        <v>Gold</v>
      </c>
      <c r="C246" s="103" t="str">
        <f>IF(M246="","",IF(Declaration!$I$4="English",M246,IF(Declaration!$I$4="French",VLOOKUP($M246,Languages!$A$1:$G$5057,2,FALSE),IF(Declaration!$I$4="Spanish",VLOOKUP($M246,Languages!$A$1:$G$5057,3,FALSE),IF(Declaration!$I$4="German",VLOOKUP($M246,Languages!$A$1:$G$5057,4,FALSE),IF(Declaration!$I$4="Chinese",VLOOKUP($M246,Languages!$A$1:$G$5057,5,FALSE),IF(Declaration!$I$4="Japanese",VLOOKUP($M246,Languages!$A$1:$G$5057,6,FALSE),IF(Declaration!$I$4="Portugese",VLOOKUP($M246,Languages!$A$1:$G$5057,7,FALSE)))))))))</f>
        <v>Suriname</v>
      </c>
      <c r="D246" s="199"/>
      <c r="E246" s="199"/>
      <c r="H246">
        <f t="shared" si="15"/>
        <v>0</v>
      </c>
      <c r="L246" t="s">
        <v>150</v>
      </c>
      <c r="M246" t="s">
        <v>2182</v>
      </c>
      <c r="N246" t="str">
        <f t="shared" si="16"/>
        <v>Gold</v>
      </c>
      <c r="O246" t="str">
        <f t="shared" si="17"/>
        <v>Gold</v>
      </c>
    </row>
    <row r="247" spans="2:15" ht="15.75" x14ac:dyDescent="0.25">
      <c r="B247" s="103" t="str">
        <f>IF(L247="","",IF(Declaration!$I$4="English",L247,IF(Declaration!$I$4="French",VLOOKUP($L247,Languages!$A$1:$G$5057,2,FALSE),IF(Declaration!$I$4="Spanish",VLOOKUP($L247,Languages!$A$1:$G$5057,3,FALSE),IF(Declaration!$I$4="German",VLOOKUP($L247,Languages!$A$1:$G$5057,4,FALSE),IF(Declaration!$I$4="Chinese",VLOOKUP($L247,Languages!$A$1:$G$5057,5,FALSE),IF(Declaration!$I$4="Japanese",VLOOKUP($L247,Languages!$A$1:$G$5057,6,FALSE),IF(Declaration!$I$4="Portugese",VLOOKUP($L247,Languages!$A$1:$G$5057,7,FALSE)))))))))</f>
        <v>Gold</v>
      </c>
      <c r="C247" s="103" t="str">
        <f>IF(M247="","",IF(Declaration!$I$4="English",M247,IF(Declaration!$I$4="French",VLOOKUP($M247,Languages!$A$1:$G$5057,2,FALSE),IF(Declaration!$I$4="Spanish",VLOOKUP($M247,Languages!$A$1:$G$5057,3,FALSE),IF(Declaration!$I$4="German",VLOOKUP($M247,Languages!$A$1:$G$5057,4,FALSE),IF(Declaration!$I$4="Chinese",VLOOKUP($M247,Languages!$A$1:$G$5057,5,FALSE),IF(Declaration!$I$4="Japanese",VLOOKUP($M247,Languages!$A$1:$G$5057,6,FALSE),IF(Declaration!$I$4="Portugese",VLOOKUP($M247,Languages!$A$1:$G$5057,7,FALSE)))))))))</f>
        <v>Tanzania</v>
      </c>
      <c r="D247" s="199"/>
      <c r="E247" s="199"/>
      <c r="H247">
        <f t="shared" si="15"/>
        <v>0</v>
      </c>
      <c r="L247" t="s">
        <v>150</v>
      </c>
      <c r="M247" t="s">
        <v>5013</v>
      </c>
      <c r="N247" t="str">
        <f t="shared" si="16"/>
        <v>Gold</v>
      </c>
      <c r="O247" t="str">
        <f t="shared" si="17"/>
        <v>Gold</v>
      </c>
    </row>
    <row r="248" spans="2:15" ht="15.75" x14ac:dyDescent="0.25">
      <c r="B248" s="103" t="str">
        <f>IF(L248="","",IF(Declaration!$I$4="English",L248,IF(Declaration!$I$4="French",VLOOKUP($L248,Languages!$A$1:$G$5057,2,FALSE),IF(Declaration!$I$4="Spanish",VLOOKUP($L248,Languages!$A$1:$G$5057,3,FALSE),IF(Declaration!$I$4="German",VLOOKUP($L248,Languages!$A$1:$G$5057,4,FALSE),IF(Declaration!$I$4="Chinese",VLOOKUP($L248,Languages!$A$1:$G$5057,5,FALSE),IF(Declaration!$I$4="Japanese",VLOOKUP($L248,Languages!$A$1:$G$5057,6,FALSE),IF(Declaration!$I$4="Portugese",VLOOKUP($L248,Languages!$A$1:$G$5057,7,FALSE)))))))))</f>
        <v>Gold</v>
      </c>
      <c r="C248" s="103" t="str">
        <f>IF(M248="","",IF(Declaration!$I$4="English",M248,IF(Declaration!$I$4="French",VLOOKUP($M248,Languages!$A$1:$G$5057,2,FALSE),IF(Declaration!$I$4="Spanish",VLOOKUP($M248,Languages!$A$1:$G$5057,3,FALSE),IF(Declaration!$I$4="German",VLOOKUP($M248,Languages!$A$1:$G$5057,4,FALSE),IF(Declaration!$I$4="Chinese",VLOOKUP($M248,Languages!$A$1:$G$5057,5,FALSE),IF(Declaration!$I$4="Japanese",VLOOKUP($M248,Languages!$A$1:$G$5057,6,FALSE),IF(Declaration!$I$4="Portugese",VLOOKUP($M248,Languages!$A$1:$G$5057,7,FALSE)))))))))</f>
        <v>Uganda</v>
      </c>
      <c r="D248" s="199"/>
      <c r="E248" s="199"/>
      <c r="H248">
        <f t="shared" si="15"/>
        <v>0</v>
      </c>
      <c r="L248" t="s">
        <v>150</v>
      </c>
      <c r="M248" t="s">
        <v>2272</v>
      </c>
      <c r="N248" t="str">
        <f t="shared" si="16"/>
        <v>Gold</v>
      </c>
      <c r="O248" t="str">
        <f t="shared" si="17"/>
        <v>Gold</v>
      </c>
    </row>
    <row r="249" spans="2:15" ht="15.75" x14ac:dyDescent="0.25">
      <c r="B249" s="103" t="str">
        <f>IF(L249="","",IF(Declaration!$I$4="English",L249,IF(Declaration!$I$4="French",VLOOKUP($L249,Languages!$A$1:$G$5057,2,FALSE),IF(Declaration!$I$4="Spanish",VLOOKUP($L249,Languages!$A$1:$G$5057,3,FALSE),IF(Declaration!$I$4="German",VLOOKUP($L249,Languages!$A$1:$G$5057,4,FALSE),IF(Declaration!$I$4="Chinese",VLOOKUP($L249,Languages!$A$1:$G$5057,5,FALSE),IF(Declaration!$I$4="Japanese",VLOOKUP($L249,Languages!$A$1:$G$5057,6,FALSE),IF(Declaration!$I$4="Portugese",VLOOKUP($L249,Languages!$A$1:$G$5057,7,FALSE)))))))))</f>
        <v>Gold</v>
      </c>
      <c r="C249" s="103" t="str">
        <f>IF(M249="","",IF(Declaration!$I$4="English",M249,IF(Declaration!$I$4="French",VLOOKUP($M249,Languages!$A$1:$G$5057,2,FALSE),IF(Declaration!$I$4="Spanish",VLOOKUP($M249,Languages!$A$1:$G$5057,3,FALSE),IF(Declaration!$I$4="German",VLOOKUP($M249,Languages!$A$1:$G$5057,4,FALSE),IF(Declaration!$I$4="Chinese",VLOOKUP($M249,Languages!$A$1:$G$5057,5,FALSE),IF(Declaration!$I$4="Japanese",VLOOKUP($M249,Languages!$A$1:$G$5057,6,FALSE),IF(Declaration!$I$4="Portugese",VLOOKUP($M249,Languages!$A$1:$G$5057,7,FALSE)))))))))</f>
        <v>Venezuela</v>
      </c>
      <c r="D249" s="199"/>
      <c r="E249" s="199"/>
      <c r="H249">
        <f t="shared" si="15"/>
        <v>0</v>
      </c>
      <c r="L249" t="s">
        <v>150</v>
      </c>
      <c r="M249" t="s">
        <v>5033</v>
      </c>
      <c r="N249" t="str">
        <f t="shared" si="16"/>
        <v>Gold</v>
      </c>
      <c r="O249" t="str">
        <f t="shared" si="17"/>
        <v>Gold</v>
      </c>
    </row>
    <row r="250" spans="2:15" ht="15.75" x14ac:dyDescent="0.25">
      <c r="B250" s="103" t="str">
        <f>IF(L250="","",IF(Declaration!$I$4="English",L250,IF(Declaration!$I$4="French",VLOOKUP($L250,Languages!$A$1:$G$5057,2,FALSE),IF(Declaration!$I$4="Spanish",VLOOKUP($L250,Languages!$A$1:$G$5057,3,FALSE),IF(Declaration!$I$4="German",VLOOKUP($L250,Languages!$A$1:$G$5057,4,FALSE),IF(Declaration!$I$4="Chinese",VLOOKUP($L250,Languages!$A$1:$G$5057,5,FALSE),IF(Declaration!$I$4="Japanese",VLOOKUP($L250,Languages!$A$1:$G$5057,6,FALSE),IF(Declaration!$I$4="Portugese",VLOOKUP($L250,Languages!$A$1:$G$5057,7,FALSE)))))))))</f>
        <v>Gold</v>
      </c>
      <c r="C250" s="103" t="str">
        <f>IF(M250="","",IF(Declaration!$I$4="English",M250,IF(Declaration!$I$4="French",VLOOKUP($M250,Languages!$A$1:$G$5057,2,FALSE),IF(Declaration!$I$4="Spanish",VLOOKUP($M250,Languages!$A$1:$G$5057,3,FALSE),IF(Declaration!$I$4="German",VLOOKUP($M250,Languages!$A$1:$G$5057,4,FALSE),IF(Declaration!$I$4="Chinese",VLOOKUP($M250,Languages!$A$1:$G$5057,5,FALSE),IF(Declaration!$I$4="Japanese",VLOOKUP($M250,Languages!$A$1:$G$5057,6,FALSE),IF(Declaration!$I$4="Portugese",VLOOKUP($M250,Languages!$A$1:$G$5057,7,FALSE)))))))))</f>
        <v>Zimbabwe</v>
      </c>
      <c r="D250" s="199"/>
      <c r="E250" s="199"/>
      <c r="H250">
        <f t="shared" si="15"/>
        <v>0</v>
      </c>
      <c r="L250" t="s">
        <v>150</v>
      </c>
      <c r="M250" t="s">
        <v>2340</v>
      </c>
      <c r="N250" t="str">
        <f t="shared" si="16"/>
        <v>Gold</v>
      </c>
      <c r="O250" t="str">
        <f t="shared" si="17"/>
        <v>Gold</v>
      </c>
    </row>
    <row r="251" spans="2:15" ht="15.75" x14ac:dyDescent="0.25">
      <c r="B251" s="103" t="str">
        <f>IF(L251="","",IF(Declaration!$I$4="English",L251,IF(Declaration!$I$4="French",VLOOKUP($L251,Languages!$A$1:$G$5057,2,FALSE),IF(Declaration!$I$4="Spanish",VLOOKUP($L251,Languages!$A$1:$G$5057,3,FALSE),IF(Declaration!$I$4="German",VLOOKUP($L251,Languages!$A$1:$G$5057,4,FALSE),IF(Declaration!$I$4="Chinese",VLOOKUP($L251,Languages!$A$1:$G$5057,5,FALSE),IF(Declaration!$I$4="Japanese",VLOOKUP($L251,Languages!$A$1:$G$5057,6,FALSE),IF(Declaration!$I$4="Portugese",VLOOKUP($L251,Languages!$A$1:$G$5057,7,FALSE)))))))))</f>
        <v>Granite</v>
      </c>
      <c r="C251" s="103" t="str">
        <f>IF(M251="","",IF(Declaration!$I$4="English",M251,IF(Declaration!$I$4="French",VLOOKUP($M251,Languages!$A$1:$G$5057,2,FALSE),IF(Declaration!$I$4="Spanish",VLOOKUP($M251,Languages!$A$1:$G$5057,3,FALSE),IF(Declaration!$I$4="German",VLOOKUP($M251,Languages!$A$1:$G$5057,4,FALSE),IF(Declaration!$I$4="Chinese",VLOOKUP($M251,Languages!$A$1:$G$5057,5,FALSE),IF(Declaration!$I$4="Japanese",VLOOKUP($M251,Languages!$A$1:$G$5057,6,FALSE),IF(Declaration!$I$4="Portugese",VLOOKUP($M251,Languages!$A$1:$G$5057,7,FALSE)))))))))</f>
        <v>Burkina Faso</v>
      </c>
      <c r="D251" s="199"/>
      <c r="E251" s="199"/>
      <c r="H251">
        <f t="shared" si="15"/>
        <v>0</v>
      </c>
      <c r="L251" t="s">
        <v>151</v>
      </c>
      <c r="M251" t="s">
        <v>1365</v>
      </c>
      <c r="N251" t="str">
        <f t="shared" si="16"/>
        <v>Granite</v>
      </c>
      <c r="O251" t="str">
        <f t="shared" si="17"/>
        <v>Granite</v>
      </c>
    </row>
    <row r="252" spans="2:15" ht="15.75" x14ac:dyDescent="0.25">
      <c r="B252" s="103" t="str">
        <f>IF(L252="","",IF(Declaration!$I$4="English",L252,IF(Declaration!$I$4="French",VLOOKUP($L252,Languages!$A$1:$G$5057,2,FALSE),IF(Declaration!$I$4="Spanish",VLOOKUP($L252,Languages!$A$1:$G$5057,3,FALSE),IF(Declaration!$I$4="German",VLOOKUP($L252,Languages!$A$1:$G$5057,4,FALSE),IF(Declaration!$I$4="Chinese",VLOOKUP($L252,Languages!$A$1:$G$5057,5,FALSE),IF(Declaration!$I$4="Japanese",VLOOKUP($L252,Languages!$A$1:$G$5057,6,FALSE),IF(Declaration!$I$4="Portugese",VLOOKUP($L252,Languages!$A$1:$G$5057,7,FALSE)))))))))</f>
        <v>Granite</v>
      </c>
      <c r="C252" s="103" t="str">
        <f>IF(M252="","",IF(Declaration!$I$4="English",M252,IF(Declaration!$I$4="French",VLOOKUP($M252,Languages!$A$1:$G$5057,2,FALSE),IF(Declaration!$I$4="Spanish",VLOOKUP($M252,Languages!$A$1:$G$5057,3,FALSE),IF(Declaration!$I$4="German",VLOOKUP($M252,Languages!$A$1:$G$5057,4,FALSE),IF(Declaration!$I$4="Chinese",VLOOKUP($M252,Languages!$A$1:$G$5057,5,FALSE),IF(Declaration!$I$4="Japanese",VLOOKUP($M252,Languages!$A$1:$G$5057,6,FALSE),IF(Declaration!$I$4="Portugese",VLOOKUP($M252,Languages!$A$1:$G$5057,7,FALSE)))))))))</f>
        <v>Nigeria</v>
      </c>
      <c r="D252" s="199"/>
      <c r="E252" s="199"/>
      <c r="H252">
        <f t="shared" si="15"/>
        <v>0</v>
      </c>
      <c r="L252" t="s">
        <v>151</v>
      </c>
      <c r="M252" t="s">
        <v>1954</v>
      </c>
      <c r="N252" t="str">
        <f t="shared" si="16"/>
        <v>Granite</v>
      </c>
      <c r="O252" t="str">
        <f t="shared" si="17"/>
        <v>Granite</v>
      </c>
    </row>
    <row r="253" spans="2:15" ht="15.75" x14ac:dyDescent="0.25">
      <c r="B253" s="103" t="str">
        <f>IF(L253="","",IF(Declaration!$I$4="English",L253,IF(Declaration!$I$4="French",VLOOKUP($L253,Languages!$A$1:$G$5057,2,FALSE),IF(Declaration!$I$4="Spanish",VLOOKUP($L253,Languages!$A$1:$G$5057,3,FALSE),IF(Declaration!$I$4="German",VLOOKUP($L253,Languages!$A$1:$G$5057,4,FALSE),IF(Declaration!$I$4="Chinese",VLOOKUP($L253,Languages!$A$1:$G$5057,5,FALSE),IF(Declaration!$I$4="Japanese",VLOOKUP($L253,Languages!$A$1:$G$5057,6,FALSE),IF(Declaration!$I$4="Portugese",VLOOKUP($L253,Languages!$A$1:$G$5057,7,FALSE)))))))))</f>
        <v>Granite</v>
      </c>
      <c r="C253" s="103" t="str">
        <f>IF(M253="","",IF(Declaration!$I$4="English",M253,IF(Declaration!$I$4="French",VLOOKUP($M253,Languages!$A$1:$G$5057,2,FALSE),IF(Declaration!$I$4="Spanish",VLOOKUP($M253,Languages!$A$1:$G$5057,3,FALSE),IF(Declaration!$I$4="German",VLOOKUP($M253,Languages!$A$1:$G$5057,4,FALSE),IF(Declaration!$I$4="Chinese",VLOOKUP($M253,Languages!$A$1:$G$5057,5,FALSE),IF(Declaration!$I$4="Japanese",VLOOKUP($M253,Languages!$A$1:$G$5057,6,FALSE),IF(Declaration!$I$4="Portugese",VLOOKUP($M253,Languages!$A$1:$G$5057,7,FALSE)))))))))</f>
        <v>Sierra Leone</v>
      </c>
      <c r="D253" s="199"/>
      <c r="E253" s="199"/>
      <c r="H253">
        <f t="shared" si="15"/>
        <v>0</v>
      </c>
      <c r="L253" t="s">
        <v>151</v>
      </c>
      <c r="M253" t="s">
        <v>2108</v>
      </c>
      <c r="N253" t="str">
        <f t="shared" si="16"/>
        <v>Granite</v>
      </c>
      <c r="O253" t="str">
        <f t="shared" si="17"/>
        <v>Granite</v>
      </c>
    </row>
    <row r="254" spans="2:15" ht="15.75" x14ac:dyDescent="0.25">
      <c r="B254" s="103" t="str">
        <f>IF(L254="","",IF(Declaration!$I$4="English",L254,IF(Declaration!$I$4="French",VLOOKUP($L254,Languages!$A$1:$G$5057,2,FALSE),IF(Declaration!$I$4="Spanish",VLOOKUP($L254,Languages!$A$1:$G$5057,3,FALSE),IF(Declaration!$I$4="German",VLOOKUP($L254,Languages!$A$1:$G$5057,4,FALSE),IF(Declaration!$I$4="Chinese",VLOOKUP($L254,Languages!$A$1:$G$5057,5,FALSE),IF(Declaration!$I$4="Japanese",VLOOKUP($L254,Languages!$A$1:$G$5057,6,FALSE),IF(Declaration!$I$4="Portugese",VLOOKUP($L254,Languages!$A$1:$G$5057,7,FALSE)))))))))</f>
        <v>Granite (crushed)</v>
      </c>
      <c r="C254" s="103" t="str">
        <f>IF(M254="","",IF(Declaration!$I$4="English",M254,IF(Declaration!$I$4="French",VLOOKUP($M254,Languages!$A$1:$G$5057,2,FALSE),IF(Declaration!$I$4="Spanish",VLOOKUP($M254,Languages!$A$1:$G$5057,3,FALSE),IF(Declaration!$I$4="German",VLOOKUP($M254,Languages!$A$1:$G$5057,4,FALSE),IF(Declaration!$I$4="Chinese",VLOOKUP($M254,Languages!$A$1:$G$5057,5,FALSE),IF(Declaration!$I$4="Japanese",VLOOKUP($M254,Languages!$A$1:$G$5057,6,FALSE),IF(Declaration!$I$4="Portugese",VLOOKUP($M254,Languages!$A$1:$G$5057,7,FALSE)))))))))</f>
        <v>Benin</v>
      </c>
      <c r="D254" s="199"/>
      <c r="E254" s="199"/>
      <c r="H254">
        <f t="shared" si="15"/>
        <v>0</v>
      </c>
      <c r="L254" t="s">
        <v>152</v>
      </c>
      <c r="M254" t="s">
        <v>1319</v>
      </c>
      <c r="N254" t="str">
        <f t="shared" si="16"/>
        <v>Granite (crushed)</v>
      </c>
      <c r="O254" t="str">
        <f t="shared" si="17"/>
        <v>Granite (crushed)</v>
      </c>
    </row>
    <row r="255" spans="2:15" ht="15.75" x14ac:dyDescent="0.25">
      <c r="B255" s="103" t="str">
        <f>IF(L255="","",IF(Declaration!$I$4="English",L255,IF(Declaration!$I$4="French",VLOOKUP($L255,Languages!$A$1:$G$5057,2,FALSE),IF(Declaration!$I$4="Spanish",VLOOKUP($L255,Languages!$A$1:$G$5057,3,FALSE),IF(Declaration!$I$4="German",VLOOKUP($L255,Languages!$A$1:$G$5057,4,FALSE),IF(Declaration!$I$4="Chinese",VLOOKUP($L255,Languages!$A$1:$G$5057,5,FALSE),IF(Declaration!$I$4="Japanese",VLOOKUP($L255,Languages!$A$1:$G$5057,6,FALSE),IF(Declaration!$I$4="Portugese",VLOOKUP($L255,Languages!$A$1:$G$5057,7,FALSE)))))))))</f>
        <v>Grapes</v>
      </c>
      <c r="C255" s="103" t="str">
        <f>IF(M255="","",IF(Declaration!$I$4="English",M255,IF(Declaration!$I$4="French",VLOOKUP($M255,Languages!$A$1:$G$5057,2,FALSE),IF(Declaration!$I$4="Spanish",VLOOKUP($M255,Languages!$A$1:$G$5057,3,FALSE),IF(Declaration!$I$4="German",VLOOKUP($M255,Languages!$A$1:$G$5057,4,FALSE),IF(Declaration!$I$4="Chinese",VLOOKUP($M255,Languages!$A$1:$G$5057,5,FALSE),IF(Declaration!$I$4="Japanese",VLOOKUP($M255,Languages!$A$1:$G$5057,6,FALSE),IF(Declaration!$I$4="Portugese",VLOOKUP($M255,Languages!$A$1:$G$5057,7,FALSE)))))))))</f>
        <v>Argentina</v>
      </c>
      <c r="D255" s="199"/>
      <c r="E255" s="199"/>
      <c r="H255">
        <f t="shared" si="15"/>
        <v>0</v>
      </c>
      <c r="L255" t="s">
        <v>49</v>
      </c>
      <c r="M255" t="s">
        <v>1252</v>
      </c>
      <c r="N255" t="str">
        <f t="shared" si="16"/>
        <v>Grapes</v>
      </c>
      <c r="O255" t="str">
        <f t="shared" si="17"/>
        <v>Grapes</v>
      </c>
    </row>
    <row r="256" spans="2:15" ht="15.75" x14ac:dyDescent="0.25">
      <c r="B256" s="103" t="str">
        <f>IF(L256="","",IF(Declaration!$I$4="English",L256,IF(Declaration!$I$4="French",VLOOKUP($L256,Languages!$A$1:$G$5057,2,FALSE),IF(Declaration!$I$4="Spanish",VLOOKUP($L256,Languages!$A$1:$G$5057,3,FALSE),IF(Declaration!$I$4="German",VLOOKUP($L256,Languages!$A$1:$G$5057,4,FALSE),IF(Declaration!$I$4="Chinese",VLOOKUP($L256,Languages!$A$1:$G$5057,5,FALSE),IF(Declaration!$I$4="Japanese",VLOOKUP($L256,Languages!$A$1:$G$5057,6,FALSE),IF(Declaration!$I$4="Portugese",VLOOKUP($L256,Languages!$A$1:$G$5057,7,FALSE)))))))))</f>
        <v>Grapes</v>
      </c>
      <c r="C256" s="103" t="str">
        <f>IF(M256="","",IF(Declaration!$I$4="English",M256,IF(Declaration!$I$4="French",VLOOKUP($M256,Languages!$A$1:$G$5057,2,FALSE),IF(Declaration!$I$4="Spanish",VLOOKUP($M256,Languages!$A$1:$G$5057,3,FALSE),IF(Declaration!$I$4="German",VLOOKUP($M256,Languages!$A$1:$G$5057,4,FALSE),IF(Declaration!$I$4="Chinese",VLOOKUP($M256,Languages!$A$1:$G$5057,5,FALSE),IF(Declaration!$I$4="Japanese",VLOOKUP($M256,Languages!$A$1:$G$5057,6,FALSE),IF(Declaration!$I$4="Portugese",VLOOKUP($M256,Languages!$A$1:$G$5057,7,FALSE)))))))))</f>
        <v>Colombia</v>
      </c>
      <c r="D256" s="199"/>
      <c r="E256" s="199"/>
      <c r="H256">
        <f t="shared" si="15"/>
        <v>0</v>
      </c>
      <c r="L256" t="s">
        <v>49</v>
      </c>
      <c r="M256" t="s">
        <v>1435</v>
      </c>
      <c r="N256" t="str">
        <f t="shared" si="16"/>
        <v>Grapes</v>
      </c>
      <c r="O256" t="str">
        <f t="shared" si="17"/>
        <v>Grapes</v>
      </c>
    </row>
    <row r="257" spans="2:15" ht="15.75" x14ac:dyDescent="0.25">
      <c r="B257" s="103" t="str">
        <f>IF(L257="","",IF(Declaration!$I$4="English",L257,IF(Declaration!$I$4="French",VLOOKUP($L257,Languages!$A$1:$G$5057,2,FALSE),IF(Declaration!$I$4="Spanish",VLOOKUP($L257,Languages!$A$1:$G$5057,3,FALSE),IF(Declaration!$I$4="German",VLOOKUP($L257,Languages!$A$1:$G$5057,4,FALSE),IF(Declaration!$I$4="Chinese",VLOOKUP($L257,Languages!$A$1:$G$5057,5,FALSE),IF(Declaration!$I$4="Japanese",VLOOKUP($L257,Languages!$A$1:$G$5057,6,FALSE),IF(Declaration!$I$4="Portugese",VLOOKUP($L257,Languages!$A$1:$G$5057,7,FALSE)))))))))</f>
        <v>Gravel (crushed stones)</v>
      </c>
      <c r="C257" s="103" t="str">
        <f>IF(M257="","",IF(Declaration!$I$4="English",M257,IF(Declaration!$I$4="French",VLOOKUP($M257,Languages!$A$1:$G$5057,2,FALSE),IF(Declaration!$I$4="Spanish",VLOOKUP($M257,Languages!$A$1:$G$5057,3,FALSE),IF(Declaration!$I$4="German",VLOOKUP($M257,Languages!$A$1:$G$5057,4,FALSE),IF(Declaration!$I$4="Chinese",VLOOKUP($M257,Languages!$A$1:$G$5057,5,FALSE),IF(Declaration!$I$4="Japanese",VLOOKUP($M257,Languages!$A$1:$G$5057,6,FALSE),IF(Declaration!$I$4="Portugese",VLOOKUP($M257,Languages!$A$1:$G$5057,7,FALSE)))))))))</f>
        <v>Guatemala</v>
      </c>
      <c r="D257" s="199"/>
      <c r="E257" s="199"/>
      <c r="H257">
        <f t="shared" si="15"/>
        <v>0</v>
      </c>
      <c r="L257" t="s">
        <v>153</v>
      </c>
      <c r="M257" t="s">
        <v>1624</v>
      </c>
      <c r="N257" t="str">
        <f t="shared" si="16"/>
        <v>Gravel (crushed stones)</v>
      </c>
      <c r="O257" t="str">
        <f t="shared" si="17"/>
        <v>Gravel (crushed stones)</v>
      </c>
    </row>
    <row r="258" spans="2:15" ht="15.75" x14ac:dyDescent="0.25">
      <c r="B258" s="103" t="str">
        <f>IF(L258="","",IF(Declaration!$I$4="English",L258,IF(Declaration!$I$4="French",VLOOKUP($L258,Languages!$A$1:$G$5057,2,FALSE),IF(Declaration!$I$4="Spanish",VLOOKUP($L258,Languages!$A$1:$G$5057,3,FALSE),IF(Declaration!$I$4="German",VLOOKUP($L258,Languages!$A$1:$G$5057,4,FALSE),IF(Declaration!$I$4="Chinese",VLOOKUP($L258,Languages!$A$1:$G$5057,5,FALSE),IF(Declaration!$I$4="Japanese",VLOOKUP($L258,Languages!$A$1:$G$5057,6,FALSE),IF(Declaration!$I$4="Portugese",VLOOKUP($L258,Languages!$A$1:$G$5057,7,FALSE)))))))))</f>
        <v>Gravel (crushed stones)</v>
      </c>
      <c r="C258" s="103" t="str">
        <f>IF(M258="","",IF(Declaration!$I$4="English",M258,IF(Declaration!$I$4="French",VLOOKUP($M258,Languages!$A$1:$G$5057,2,FALSE),IF(Declaration!$I$4="Spanish",VLOOKUP($M258,Languages!$A$1:$G$5057,3,FALSE),IF(Declaration!$I$4="German",VLOOKUP($M258,Languages!$A$1:$G$5057,4,FALSE),IF(Declaration!$I$4="Chinese",VLOOKUP($M258,Languages!$A$1:$G$5057,5,FALSE),IF(Declaration!$I$4="Japanese",VLOOKUP($M258,Languages!$A$1:$G$5057,6,FALSE),IF(Declaration!$I$4="Portugese",VLOOKUP($M258,Languages!$A$1:$G$5057,7,FALSE)))))))))</f>
        <v>Nicaragua</v>
      </c>
      <c r="D258" s="199"/>
      <c r="E258" s="199"/>
      <c r="H258">
        <f t="shared" si="15"/>
        <v>0</v>
      </c>
      <c r="L258" t="s">
        <v>153</v>
      </c>
      <c r="M258" t="s">
        <v>1946</v>
      </c>
      <c r="N258" t="str">
        <f t="shared" si="16"/>
        <v>Gravel (crushed stones)</v>
      </c>
      <c r="O258" t="str">
        <f t="shared" si="17"/>
        <v>Gravel (crushed stones)</v>
      </c>
    </row>
    <row r="259" spans="2:15" ht="15.75" x14ac:dyDescent="0.25">
      <c r="B259" s="103" t="str">
        <f>IF(L259="","",IF(Declaration!$I$4="English",L259,IF(Declaration!$I$4="French",VLOOKUP($L259,Languages!$A$1:$G$5057,2,FALSE),IF(Declaration!$I$4="Spanish",VLOOKUP($L259,Languages!$A$1:$G$5057,3,FALSE),IF(Declaration!$I$4="German",VLOOKUP($L259,Languages!$A$1:$G$5057,4,FALSE),IF(Declaration!$I$4="Chinese",VLOOKUP($L259,Languages!$A$1:$G$5057,5,FALSE),IF(Declaration!$I$4="Japanese",VLOOKUP($L259,Languages!$A$1:$G$5057,6,FALSE),IF(Declaration!$I$4="Portugese",VLOOKUP($L259,Languages!$A$1:$G$5057,7,FALSE)))))))))</f>
        <v>Gravel (crushed stones)</v>
      </c>
      <c r="C259" s="103" t="str">
        <f>IF(M259="","",IF(Declaration!$I$4="English",M259,IF(Declaration!$I$4="French",VLOOKUP($M259,Languages!$A$1:$G$5057,2,FALSE),IF(Declaration!$I$4="Spanish",VLOOKUP($M259,Languages!$A$1:$G$5057,3,FALSE),IF(Declaration!$I$4="German",VLOOKUP($M259,Languages!$A$1:$G$5057,4,FALSE),IF(Declaration!$I$4="Chinese",VLOOKUP($M259,Languages!$A$1:$G$5057,5,FALSE),IF(Declaration!$I$4="Japanese",VLOOKUP($M259,Languages!$A$1:$G$5057,6,FALSE),IF(Declaration!$I$4="Portugese",VLOOKUP($M259,Languages!$A$1:$G$5057,7,FALSE)))))))))</f>
        <v>Nigeria</v>
      </c>
      <c r="D259" s="199"/>
      <c r="E259" s="199"/>
      <c r="H259">
        <f t="shared" si="15"/>
        <v>0</v>
      </c>
      <c r="L259" t="s">
        <v>153</v>
      </c>
      <c r="M259" t="s">
        <v>1954</v>
      </c>
      <c r="N259" t="str">
        <f t="shared" si="16"/>
        <v>Gravel (crushed stones)</v>
      </c>
      <c r="O259" t="str">
        <f t="shared" si="17"/>
        <v>Gravel (crushed stones)</v>
      </c>
    </row>
    <row r="260" spans="2:15" ht="15.75" x14ac:dyDescent="0.25">
      <c r="B260" s="103" t="str">
        <f>IF(L260="","",IF(Declaration!$I$4="English",L260,IF(Declaration!$I$4="French",VLOOKUP($L260,Languages!$A$1:$G$5057,2,FALSE),IF(Declaration!$I$4="Spanish",VLOOKUP($L260,Languages!$A$1:$G$5057,3,FALSE),IF(Declaration!$I$4="German",VLOOKUP($L260,Languages!$A$1:$G$5057,4,FALSE),IF(Declaration!$I$4="Chinese",VLOOKUP($L260,Languages!$A$1:$G$5057,5,FALSE),IF(Declaration!$I$4="Japanese",VLOOKUP($L260,Languages!$A$1:$G$5057,6,FALSE),IF(Declaration!$I$4="Portugese",VLOOKUP($L260,Languages!$A$1:$G$5057,7,FALSE)))))))))</f>
        <v>Gypsum (mineral)</v>
      </c>
      <c r="C260" s="103" t="str">
        <f>IF(M260="","",IF(Declaration!$I$4="English",M260,IF(Declaration!$I$4="French",VLOOKUP($M260,Languages!$A$1:$G$5057,2,FALSE),IF(Declaration!$I$4="Spanish",VLOOKUP($M260,Languages!$A$1:$G$5057,3,FALSE),IF(Declaration!$I$4="German",VLOOKUP($M260,Languages!$A$1:$G$5057,4,FALSE),IF(Declaration!$I$4="Chinese",VLOOKUP($M260,Languages!$A$1:$G$5057,5,FALSE),IF(Declaration!$I$4="Japanese",VLOOKUP($M260,Languages!$A$1:$G$5057,6,FALSE),IF(Declaration!$I$4="Portugese",VLOOKUP($M260,Languages!$A$1:$G$5057,7,FALSE)))))))))</f>
        <v>Niger</v>
      </c>
      <c r="D260" s="199"/>
      <c r="E260" s="199"/>
      <c r="H260">
        <f t="shared" si="15"/>
        <v>0</v>
      </c>
      <c r="L260" t="s">
        <v>154</v>
      </c>
      <c r="M260" t="s">
        <v>1950</v>
      </c>
      <c r="N260" t="str">
        <f t="shared" si="16"/>
        <v>Gypsum (mineral)</v>
      </c>
      <c r="O260" t="str">
        <f t="shared" si="17"/>
        <v>Gypsum (mineral)</v>
      </c>
    </row>
    <row r="261" spans="2:15" ht="15.75" x14ac:dyDescent="0.25">
      <c r="B261" s="103" t="str">
        <f>IF(L261="","",IF(Declaration!$I$4="English",L261,IF(Declaration!$I$4="French",VLOOKUP($L261,Languages!$A$1:$G$5057,2,FALSE),IF(Declaration!$I$4="Spanish",VLOOKUP($L261,Languages!$A$1:$G$5057,3,FALSE),IF(Declaration!$I$4="German",VLOOKUP($L261,Languages!$A$1:$G$5057,4,FALSE),IF(Declaration!$I$4="Chinese",VLOOKUP($L261,Languages!$A$1:$G$5057,5,FALSE),IF(Declaration!$I$4="Japanese",VLOOKUP($L261,Languages!$A$1:$G$5057,6,FALSE),IF(Declaration!$I$4="Portugese",VLOOKUP($L261,Languages!$A$1:$G$5057,7,FALSE)))))))))</f>
        <v>Hair Products</v>
      </c>
      <c r="C261" s="103" t="str">
        <f>IF(M261="","",IF(Declaration!$I$4="English",M261,IF(Declaration!$I$4="French",VLOOKUP($M261,Languages!$A$1:$G$5057,2,FALSE),IF(Declaration!$I$4="Spanish",VLOOKUP($M261,Languages!$A$1:$G$5057,3,FALSE),IF(Declaration!$I$4="German",VLOOKUP($M261,Languages!$A$1:$G$5057,4,FALSE),IF(Declaration!$I$4="Chinese",VLOOKUP($M261,Languages!$A$1:$G$5057,5,FALSE),IF(Declaration!$I$4="Japanese",VLOOKUP($M261,Languages!$A$1:$G$5057,6,FALSE),IF(Declaration!$I$4="Portugese",VLOOKUP($M261,Languages!$A$1:$G$5057,7,FALSE)))))))))</f>
        <v>China</v>
      </c>
      <c r="D261" s="199"/>
      <c r="E261" s="199"/>
      <c r="H261">
        <f t="shared" si="15"/>
        <v>0</v>
      </c>
      <c r="L261" t="s">
        <v>118</v>
      </c>
      <c r="M261" t="s">
        <v>1413</v>
      </c>
      <c r="N261" t="str">
        <f t="shared" si="16"/>
        <v>Hair Products</v>
      </c>
      <c r="O261" t="str">
        <f t="shared" si="17"/>
        <v>Hair Products</v>
      </c>
    </row>
    <row r="262" spans="2:15" ht="15.75" x14ac:dyDescent="0.25">
      <c r="B262" s="103" t="str">
        <f>IF(L262="","",IF(Declaration!$I$4="English",L262,IF(Declaration!$I$4="French",VLOOKUP($L262,Languages!$A$1:$G$5057,2,FALSE),IF(Declaration!$I$4="Spanish",VLOOKUP($L262,Languages!$A$1:$G$5057,3,FALSE),IF(Declaration!$I$4="German",VLOOKUP($L262,Languages!$A$1:$G$5057,4,FALSE),IF(Declaration!$I$4="Chinese",VLOOKUP($L262,Languages!$A$1:$G$5057,5,FALSE),IF(Declaration!$I$4="Japanese",VLOOKUP($L262,Languages!$A$1:$G$5057,6,FALSE),IF(Declaration!$I$4="Portugese",VLOOKUP($L262,Languages!$A$1:$G$5057,7,FALSE)))))))))</f>
        <v>Hazelnuts</v>
      </c>
      <c r="C262" s="103" t="str">
        <f>IF(M262="","",IF(Declaration!$I$4="English",M262,IF(Declaration!$I$4="French",VLOOKUP($M262,Languages!$A$1:$G$5057,2,FALSE),IF(Declaration!$I$4="Spanish",VLOOKUP($M262,Languages!$A$1:$G$5057,3,FALSE),IF(Declaration!$I$4="German",VLOOKUP($M262,Languages!$A$1:$G$5057,4,FALSE),IF(Declaration!$I$4="Chinese",VLOOKUP($M262,Languages!$A$1:$G$5057,5,FALSE),IF(Declaration!$I$4="Japanese",VLOOKUP($M262,Languages!$A$1:$G$5057,6,FALSE),IF(Declaration!$I$4="Portugese",VLOOKUP($M262,Languages!$A$1:$G$5057,7,FALSE)))))))))</f>
        <v>Turkey</v>
      </c>
      <c r="D262" s="199"/>
      <c r="E262" s="199"/>
      <c r="H262">
        <f t="shared" si="15"/>
        <v>0</v>
      </c>
      <c r="L262" t="s">
        <v>50</v>
      </c>
      <c r="M262" t="s">
        <v>2256</v>
      </c>
      <c r="N262" t="str">
        <f t="shared" si="16"/>
        <v>Hazelnuts</v>
      </c>
      <c r="O262" t="str">
        <f t="shared" si="17"/>
        <v>Hazelnuts</v>
      </c>
    </row>
    <row r="263" spans="2:15" ht="15.75" x14ac:dyDescent="0.25">
      <c r="B263" s="103" t="str">
        <f>IF(L263="","",IF(Declaration!$I$4="English",L263,IF(Declaration!$I$4="French",VLOOKUP($L263,Languages!$A$1:$G$5057,2,FALSE),IF(Declaration!$I$4="Spanish",VLOOKUP($L263,Languages!$A$1:$G$5057,3,FALSE),IF(Declaration!$I$4="German",VLOOKUP($L263,Languages!$A$1:$G$5057,4,FALSE),IF(Declaration!$I$4="Chinese",VLOOKUP($L263,Languages!$A$1:$G$5057,5,FALSE),IF(Declaration!$I$4="Japanese",VLOOKUP($L263,Languages!$A$1:$G$5057,6,FALSE),IF(Declaration!$I$4="Portugese",VLOOKUP($L263,Languages!$A$1:$G$5057,7,FALSE)))))))))</f>
        <v>Hogs</v>
      </c>
      <c r="C263" s="103" t="str">
        <f>IF(M263="","",IF(Declaration!$I$4="English",M263,IF(Declaration!$I$4="French",VLOOKUP($M263,Languages!$A$1:$G$5057,2,FALSE),IF(Declaration!$I$4="Spanish",VLOOKUP($M263,Languages!$A$1:$G$5057,3,FALSE),IF(Declaration!$I$4="German",VLOOKUP($M263,Languages!$A$1:$G$5057,4,FALSE),IF(Declaration!$I$4="Chinese",VLOOKUP($M263,Languages!$A$1:$G$5057,5,FALSE),IF(Declaration!$I$4="Japanese",VLOOKUP($M263,Languages!$A$1:$G$5057,6,FALSE),IF(Declaration!$I$4="Portugese",VLOOKUP($M263,Languages!$A$1:$G$5057,7,FALSE)))))))))</f>
        <v>Brazil</v>
      </c>
      <c r="D263" s="199"/>
      <c r="E263" s="199"/>
      <c r="H263">
        <f t="shared" ref="H263:H326" si="18">IF(E263 = $J$9, 1, 0)</f>
        <v>0</v>
      </c>
      <c r="L263" t="s">
        <v>51</v>
      </c>
      <c r="M263" t="s">
        <v>1348</v>
      </c>
      <c r="N263" t="str">
        <f t="shared" si="16"/>
        <v>Hogs</v>
      </c>
      <c r="O263" t="str">
        <f t="shared" si="17"/>
        <v>Hogs</v>
      </c>
    </row>
    <row r="264" spans="2:15" ht="15.75" x14ac:dyDescent="0.25">
      <c r="B264" s="103" t="str">
        <f>IF(L264="","",IF(Declaration!$I$4="English",L264,IF(Declaration!$I$4="French",VLOOKUP($L264,Languages!$A$1:$G$5057,2,FALSE),IF(Declaration!$I$4="Spanish",VLOOKUP($L264,Languages!$A$1:$G$5057,3,FALSE),IF(Declaration!$I$4="German",VLOOKUP($L264,Languages!$A$1:$G$5057,4,FALSE),IF(Declaration!$I$4="Chinese",VLOOKUP($L264,Languages!$A$1:$G$5057,5,FALSE),IF(Declaration!$I$4="Japanese",VLOOKUP($L264,Languages!$A$1:$G$5057,6,FALSE),IF(Declaration!$I$4="Portugese",VLOOKUP($L264,Languages!$A$1:$G$5057,7,FALSE)))))))))</f>
        <v>Hogs</v>
      </c>
      <c r="C264" s="103" t="str">
        <f>IF(M264="","",IF(Declaration!$I$4="English",M264,IF(Declaration!$I$4="French",VLOOKUP($M264,Languages!$A$1:$G$5057,2,FALSE),IF(Declaration!$I$4="Spanish",VLOOKUP($M264,Languages!$A$1:$G$5057,3,FALSE),IF(Declaration!$I$4="German",VLOOKUP($M264,Languages!$A$1:$G$5057,4,FALSE),IF(Declaration!$I$4="Chinese",VLOOKUP($M264,Languages!$A$1:$G$5057,5,FALSE),IF(Declaration!$I$4="Japanese",VLOOKUP($M264,Languages!$A$1:$G$5057,6,FALSE),IF(Declaration!$I$4="Portugese",VLOOKUP($M264,Languages!$A$1:$G$5057,7,FALSE)))))))))</f>
        <v>Ecuador</v>
      </c>
      <c r="D264" s="199"/>
      <c r="E264" s="199"/>
      <c r="H264">
        <f t="shared" si="18"/>
        <v>0</v>
      </c>
      <c r="L264" t="s">
        <v>51</v>
      </c>
      <c r="M264" t="s">
        <v>1520</v>
      </c>
      <c r="N264" t="str">
        <f t="shared" ref="N264:N328" si="19">B264&amp;D264</f>
        <v>Hogs</v>
      </c>
      <c r="O264" t="str">
        <f t="shared" ref="O264:O328" si="20">B264&amp;E264</f>
        <v>Hogs</v>
      </c>
    </row>
    <row r="265" spans="2:15" ht="15.75" x14ac:dyDescent="0.25">
      <c r="B265" s="103" t="str">
        <f>IF(L265="","",IF(Declaration!$I$4="English",L265,IF(Declaration!$I$4="French",VLOOKUP($L265,Languages!$A$1:$G$5057,2,FALSE),IF(Declaration!$I$4="Spanish",VLOOKUP($L265,Languages!$A$1:$G$5057,3,FALSE),IF(Declaration!$I$4="German",VLOOKUP($L265,Languages!$A$1:$G$5057,4,FALSE),IF(Declaration!$I$4="Chinese",VLOOKUP($L265,Languages!$A$1:$G$5057,5,FALSE),IF(Declaration!$I$4="Japanese",VLOOKUP($L265,Languages!$A$1:$G$5057,6,FALSE),IF(Declaration!$I$4="Portugese",VLOOKUP($L265,Languages!$A$1:$G$5057,7,FALSE)))))))))</f>
        <v>Hogs</v>
      </c>
      <c r="C265" s="103" t="str">
        <f>IF(M265="","",IF(Declaration!$I$4="English",M265,IF(Declaration!$I$4="French",VLOOKUP($M265,Languages!$A$1:$G$5057,2,FALSE),IF(Declaration!$I$4="Spanish",VLOOKUP($M265,Languages!$A$1:$G$5057,3,FALSE),IF(Declaration!$I$4="German",VLOOKUP($M265,Languages!$A$1:$G$5057,4,FALSE),IF(Declaration!$I$4="Chinese",VLOOKUP($M265,Languages!$A$1:$G$5057,5,FALSE),IF(Declaration!$I$4="Japanese",VLOOKUP($M265,Languages!$A$1:$G$5057,6,FALSE),IF(Declaration!$I$4="Portugese",VLOOKUP($M265,Languages!$A$1:$G$5057,7,FALSE)))))))))</f>
        <v>Paraguay</v>
      </c>
      <c r="D265" s="199"/>
      <c r="E265" s="199"/>
      <c r="H265">
        <f t="shared" si="18"/>
        <v>0</v>
      </c>
      <c r="L265" t="s">
        <v>51</v>
      </c>
      <c r="M265" t="s">
        <v>2003</v>
      </c>
      <c r="N265" t="str">
        <f t="shared" si="19"/>
        <v>Hogs</v>
      </c>
      <c r="O265" t="str">
        <f t="shared" si="20"/>
        <v>Hogs</v>
      </c>
    </row>
    <row r="266" spans="2:15" ht="15.75" x14ac:dyDescent="0.25">
      <c r="B266" s="103" t="str">
        <f>IF(L266="","",IF(Declaration!$I$4="English",L266,IF(Declaration!$I$4="French",VLOOKUP($L266,Languages!$A$1:$G$5057,2,FALSE),IF(Declaration!$I$4="Spanish",VLOOKUP($L266,Languages!$A$1:$G$5057,3,FALSE),IF(Declaration!$I$4="German",VLOOKUP($L266,Languages!$A$1:$G$5057,4,FALSE),IF(Declaration!$I$4="Chinese",VLOOKUP($L266,Languages!$A$1:$G$5057,5,FALSE),IF(Declaration!$I$4="Japanese",VLOOKUP($L266,Languages!$A$1:$G$5057,6,FALSE),IF(Declaration!$I$4="Portugese",VLOOKUP($L266,Languages!$A$1:$G$5057,7,FALSE)))))))))</f>
        <v>Hogs</v>
      </c>
      <c r="C266" s="103" t="str">
        <f>IF(M266="","",IF(Declaration!$I$4="English",M266,IF(Declaration!$I$4="French",VLOOKUP($M266,Languages!$A$1:$G$5057,2,FALSE),IF(Declaration!$I$4="Spanish",VLOOKUP($M266,Languages!$A$1:$G$5057,3,FALSE),IF(Declaration!$I$4="German",VLOOKUP($M266,Languages!$A$1:$G$5057,4,FALSE),IF(Declaration!$I$4="Chinese",VLOOKUP($M266,Languages!$A$1:$G$5057,5,FALSE),IF(Declaration!$I$4="Japanese",VLOOKUP($M266,Languages!$A$1:$G$5057,6,FALSE),IF(Declaration!$I$4="Portugese",VLOOKUP($M266,Languages!$A$1:$G$5057,7,FALSE)))))))))</f>
        <v>Philippines</v>
      </c>
      <c r="D266" s="199"/>
      <c r="E266" s="199"/>
      <c r="H266">
        <f t="shared" si="18"/>
        <v>0</v>
      </c>
      <c r="L266" t="s">
        <v>51</v>
      </c>
      <c r="M266" t="s">
        <v>2012</v>
      </c>
      <c r="N266" t="str">
        <f t="shared" si="19"/>
        <v>Hogs</v>
      </c>
      <c r="O266" t="str">
        <f t="shared" si="20"/>
        <v>Hogs</v>
      </c>
    </row>
    <row r="267" spans="2:15" ht="15.75" x14ac:dyDescent="0.25">
      <c r="B267" s="103" t="str">
        <f>IF(L267="","",IF(Declaration!$I$4="English",L267,IF(Declaration!$I$4="French",VLOOKUP($L267,Languages!$A$1:$G$5057,2,FALSE),IF(Declaration!$I$4="Spanish",VLOOKUP($L267,Languages!$A$1:$G$5057,3,FALSE),IF(Declaration!$I$4="German",VLOOKUP($L267,Languages!$A$1:$G$5057,4,FALSE),IF(Declaration!$I$4="Chinese",VLOOKUP($L267,Languages!$A$1:$G$5057,5,FALSE),IF(Declaration!$I$4="Japanese",VLOOKUP($L267,Languages!$A$1:$G$5057,6,FALSE),IF(Declaration!$I$4="Portugese",VLOOKUP($L267,Languages!$A$1:$G$5057,7,FALSE)))))))))</f>
        <v>Incense (agarbatti)</v>
      </c>
      <c r="C267" s="103" t="str">
        <f>IF(M267="","",IF(Declaration!$I$4="English",M267,IF(Declaration!$I$4="French",VLOOKUP($M267,Languages!$A$1:$G$5057,2,FALSE),IF(Declaration!$I$4="Spanish",VLOOKUP($M267,Languages!$A$1:$G$5057,3,FALSE),IF(Declaration!$I$4="German",VLOOKUP($M267,Languages!$A$1:$G$5057,4,FALSE),IF(Declaration!$I$4="Chinese",VLOOKUP($M267,Languages!$A$1:$G$5057,5,FALSE),IF(Declaration!$I$4="Japanese",VLOOKUP($M267,Languages!$A$1:$G$5057,6,FALSE),IF(Declaration!$I$4="Portugese",VLOOKUP($M267,Languages!$A$1:$G$5057,7,FALSE)))))))))</f>
        <v>India</v>
      </c>
      <c r="D267" s="199"/>
      <c r="E267" s="199"/>
      <c r="H267">
        <f t="shared" si="18"/>
        <v>0</v>
      </c>
      <c r="L267" t="s">
        <v>119</v>
      </c>
      <c r="M267" t="s">
        <v>1668</v>
      </c>
      <c r="N267" t="str">
        <f t="shared" si="19"/>
        <v>Incense (agarbatti)</v>
      </c>
      <c r="O267" t="str">
        <f t="shared" si="20"/>
        <v>Incense (agarbatti)</v>
      </c>
    </row>
    <row r="268" spans="2:15" ht="15.75" x14ac:dyDescent="0.25">
      <c r="B268" s="103" t="str">
        <f>IF(L268="","",IF(Declaration!$I$4="English",L268,IF(Declaration!$I$4="French",VLOOKUP($L268,Languages!$A$1:$G$5057,2,FALSE),IF(Declaration!$I$4="Spanish",VLOOKUP($L268,Languages!$A$1:$G$5057,3,FALSE),IF(Declaration!$I$4="German",VLOOKUP($L268,Languages!$A$1:$G$5057,4,FALSE),IF(Declaration!$I$4="Chinese",VLOOKUP($L268,Languages!$A$1:$G$5057,5,FALSE),IF(Declaration!$I$4="Japanese",VLOOKUP($L268,Languages!$A$1:$G$5057,6,FALSE),IF(Declaration!$I$4="Portugese",VLOOKUP($L268,Languages!$A$1:$G$5057,7,FALSE)))))))))</f>
        <v>Iron</v>
      </c>
      <c r="C268" s="103" t="str">
        <f>IF(M268="","",IF(Declaration!$I$4="English",M268,IF(Declaration!$I$4="French",VLOOKUP($M268,Languages!$A$1:$G$5057,2,FALSE),IF(Declaration!$I$4="Spanish",VLOOKUP($M268,Languages!$A$1:$G$5057,3,FALSE),IF(Declaration!$I$4="German",VLOOKUP($M268,Languages!$A$1:$G$5057,4,FALSE),IF(Declaration!$I$4="Chinese",VLOOKUP($M268,Languages!$A$1:$G$5057,5,FALSE),IF(Declaration!$I$4="Japanese",VLOOKUP($M268,Languages!$A$1:$G$5057,6,FALSE),IF(Declaration!$I$4="Portugese",VLOOKUP($M268,Languages!$A$1:$G$5057,7,FALSE)))))))))</f>
        <v>North Korea</v>
      </c>
      <c r="D268" s="199"/>
      <c r="E268" s="199"/>
      <c r="H268">
        <f t="shared" si="18"/>
        <v>0</v>
      </c>
      <c r="L268" t="s">
        <v>155</v>
      </c>
      <c r="M268" t="s">
        <v>4999</v>
      </c>
      <c r="N268" t="str">
        <f t="shared" si="19"/>
        <v>Iron</v>
      </c>
      <c r="O268" t="str">
        <f t="shared" si="20"/>
        <v>Iron</v>
      </c>
    </row>
    <row r="269" spans="2:15" ht="15.75" x14ac:dyDescent="0.25">
      <c r="B269" s="103" t="str">
        <f>IF(L269="","",IF(Declaration!$I$4="English",L269,IF(Declaration!$I$4="French",VLOOKUP($L269,Languages!$A$1:$G$5057,2,FALSE),IF(Declaration!$I$4="Spanish",VLOOKUP($L269,Languages!$A$1:$G$5057,3,FALSE),IF(Declaration!$I$4="German",VLOOKUP($L269,Languages!$A$1:$G$5057,4,FALSE),IF(Declaration!$I$4="Chinese",VLOOKUP($L269,Languages!$A$1:$G$5057,5,FALSE),IF(Declaration!$I$4="Japanese",VLOOKUP($L269,Languages!$A$1:$G$5057,6,FALSE),IF(Declaration!$I$4="Portugese",VLOOKUP($L269,Languages!$A$1:$G$5057,7,FALSE)))))))))</f>
        <v>Jade</v>
      </c>
      <c r="C269" s="103" t="str">
        <f>IF(M269="","",IF(Declaration!$I$4="English",M269,IF(Declaration!$I$4="French",VLOOKUP($M269,Languages!$A$1:$G$5057,2,FALSE),IF(Declaration!$I$4="Spanish",VLOOKUP($M269,Languages!$A$1:$G$5057,3,FALSE),IF(Declaration!$I$4="German",VLOOKUP($M269,Languages!$A$1:$G$5057,4,FALSE),IF(Declaration!$I$4="Chinese",VLOOKUP($M269,Languages!$A$1:$G$5057,5,FALSE),IF(Declaration!$I$4="Japanese",VLOOKUP($M269,Languages!$A$1:$G$5057,6,FALSE),IF(Declaration!$I$4="Portugese",VLOOKUP($M269,Languages!$A$1:$G$5057,7,FALSE)))))))))</f>
        <v>Burma</v>
      </c>
      <c r="D269" s="199"/>
      <c r="E269" s="199"/>
      <c r="H269">
        <f t="shared" si="18"/>
        <v>0</v>
      </c>
      <c r="L269" t="s">
        <v>156</v>
      </c>
      <c r="M269" t="s">
        <v>4982</v>
      </c>
      <c r="N269" t="str">
        <f t="shared" si="19"/>
        <v>Jade</v>
      </c>
      <c r="O269" t="str">
        <f t="shared" si="20"/>
        <v>Jade</v>
      </c>
    </row>
    <row r="270" spans="2:15" ht="15.75" x14ac:dyDescent="0.25">
      <c r="B270" s="103" t="str">
        <f>IF(L270="","",IF(Declaration!$I$4="English",L270,IF(Declaration!$I$4="French",VLOOKUP($L270,Languages!$A$1:$G$5057,2,FALSE),IF(Declaration!$I$4="Spanish",VLOOKUP($L270,Languages!$A$1:$G$5057,3,FALSE),IF(Declaration!$I$4="German",VLOOKUP($L270,Languages!$A$1:$G$5057,4,FALSE),IF(Declaration!$I$4="Chinese",VLOOKUP($L270,Languages!$A$1:$G$5057,5,FALSE),IF(Declaration!$I$4="Japanese",VLOOKUP($L270,Languages!$A$1:$G$5057,6,FALSE),IF(Declaration!$I$4="Portugese",VLOOKUP($L270,Languages!$A$1:$G$5057,7,FALSE)))))))))</f>
        <v>Khat</v>
      </c>
      <c r="C270" s="103" t="str">
        <f>IF(M270="","",IF(Declaration!$I$4="English",M270,IF(Declaration!$I$4="French",VLOOKUP($M270,Languages!$A$1:$G$5057,2,FALSE),IF(Declaration!$I$4="Spanish",VLOOKUP($M270,Languages!$A$1:$G$5057,3,FALSE),IF(Declaration!$I$4="German",VLOOKUP($M270,Languages!$A$1:$G$5057,4,FALSE),IF(Declaration!$I$4="Chinese",VLOOKUP($M270,Languages!$A$1:$G$5057,5,FALSE),IF(Declaration!$I$4="Japanese",VLOOKUP($M270,Languages!$A$1:$G$5057,6,FALSE),IF(Declaration!$I$4="Portugese",VLOOKUP($M270,Languages!$A$1:$G$5057,7,FALSE)))))))))</f>
        <v>Ethiopia</v>
      </c>
      <c r="D270" s="199"/>
      <c r="E270" s="199"/>
      <c r="H270">
        <f t="shared" si="18"/>
        <v>0</v>
      </c>
      <c r="L270" t="s">
        <v>52</v>
      </c>
      <c r="M270" t="s">
        <v>1557</v>
      </c>
      <c r="N270" t="str">
        <f t="shared" si="19"/>
        <v>Khat</v>
      </c>
      <c r="O270" t="str">
        <f t="shared" si="20"/>
        <v>Khat</v>
      </c>
    </row>
    <row r="271" spans="2:15" ht="15.75" x14ac:dyDescent="0.25">
      <c r="B271" s="103" t="str">
        <f>IF(L271="","",IF(Declaration!$I$4="English",L271,IF(Declaration!$I$4="French",VLOOKUP($L271,Languages!$A$1:$G$5057,2,FALSE),IF(Declaration!$I$4="Spanish",VLOOKUP($L271,Languages!$A$1:$G$5057,3,FALSE),IF(Declaration!$I$4="German",VLOOKUP($L271,Languages!$A$1:$G$5057,4,FALSE),IF(Declaration!$I$4="Chinese",VLOOKUP($L271,Languages!$A$1:$G$5057,5,FALSE),IF(Declaration!$I$4="Japanese",VLOOKUP($L271,Languages!$A$1:$G$5057,6,FALSE),IF(Declaration!$I$4="Portugese",VLOOKUP($L271,Languages!$A$1:$G$5057,7,FALSE)))))))))</f>
        <v>Khat/Miraa (stimulant plant)</v>
      </c>
      <c r="C271" s="103" t="str">
        <f>IF(M271="","",IF(Declaration!$I$4="English",M271,IF(Declaration!$I$4="French",VLOOKUP($M271,Languages!$A$1:$G$5057,2,FALSE),IF(Declaration!$I$4="Spanish",VLOOKUP($M271,Languages!$A$1:$G$5057,3,FALSE),IF(Declaration!$I$4="German",VLOOKUP($M271,Languages!$A$1:$G$5057,4,FALSE),IF(Declaration!$I$4="Chinese",VLOOKUP($M271,Languages!$A$1:$G$5057,5,FALSE),IF(Declaration!$I$4="Japanese",VLOOKUP($M271,Languages!$A$1:$G$5057,6,FALSE),IF(Declaration!$I$4="Portugese",VLOOKUP($M271,Languages!$A$1:$G$5057,7,FALSE)))))))))</f>
        <v>Kenya</v>
      </c>
      <c r="D271" s="199"/>
      <c r="E271" s="199"/>
      <c r="H271">
        <f t="shared" si="18"/>
        <v>0</v>
      </c>
      <c r="L271" t="s">
        <v>53</v>
      </c>
      <c r="M271" t="s">
        <v>1732</v>
      </c>
      <c r="N271" t="str">
        <f t="shared" si="19"/>
        <v>Khat/Miraa (stimulant plant)</v>
      </c>
      <c r="O271" t="str">
        <f t="shared" si="20"/>
        <v>Khat/Miraa (stimulant plant)</v>
      </c>
    </row>
    <row r="272" spans="2:15" ht="15.75" x14ac:dyDescent="0.25">
      <c r="B272" s="103" t="str">
        <f>IF(L272="","",IF(Declaration!$I$4="English",L272,IF(Declaration!$I$4="French",VLOOKUP($L272,Languages!$A$1:$G$5057,2,FALSE),IF(Declaration!$I$4="Spanish",VLOOKUP($L272,Languages!$A$1:$G$5057,3,FALSE),IF(Declaration!$I$4="German",VLOOKUP($L272,Languages!$A$1:$G$5057,4,FALSE),IF(Declaration!$I$4="Chinese",VLOOKUP($L272,Languages!$A$1:$G$5057,5,FALSE),IF(Declaration!$I$4="Japanese",VLOOKUP($L272,Languages!$A$1:$G$5057,6,FALSE),IF(Declaration!$I$4="Portugese",VLOOKUP($L272,Languages!$A$1:$G$5057,7,FALSE)))))))))</f>
        <v>Lead acid batteries</v>
      </c>
      <c r="C272" s="103" t="str">
        <f>IF(M272="","",IF(Declaration!$I$4="English",M272,IF(Declaration!$I$4="French",VLOOKUP($M272,Languages!$A$1:$G$5057,2,FALSE),IF(Declaration!$I$4="Spanish",VLOOKUP($M272,Languages!$A$1:$G$5057,3,FALSE),IF(Declaration!$I$4="German",VLOOKUP($M272,Languages!$A$1:$G$5057,4,FALSE),IF(Declaration!$I$4="Chinese",VLOOKUP($M272,Languages!$A$1:$G$5057,5,FALSE),IF(Declaration!$I$4="Japanese",VLOOKUP($M272,Languages!$A$1:$G$5057,6,FALSE),IF(Declaration!$I$4="Portugese",VLOOKUP($M272,Languages!$A$1:$G$5057,7,FALSE)))))))))</f>
        <v>China</v>
      </c>
      <c r="D272" s="199"/>
      <c r="E272" s="199"/>
      <c r="H272">
        <f t="shared" si="18"/>
        <v>0</v>
      </c>
      <c r="L272" t="s">
        <v>5408</v>
      </c>
      <c r="M272" t="s">
        <v>1413</v>
      </c>
      <c r="N272" t="str">
        <f t="shared" ref="N272" si="21">B272&amp;D272</f>
        <v>Lead acid batteries</v>
      </c>
      <c r="O272" t="str">
        <f t="shared" ref="O272" si="22">B272&amp;E272</f>
        <v>Lead acid batteries</v>
      </c>
    </row>
    <row r="273" spans="2:15" ht="15.75" x14ac:dyDescent="0.25">
      <c r="B273" s="103" t="str">
        <f>IF(L273="","",IF(Declaration!$I$4="English",L273,IF(Declaration!$I$4="French",VLOOKUP($L273,Languages!$A$1:$G$5057,2,FALSE),IF(Declaration!$I$4="Spanish",VLOOKUP($L273,Languages!$A$1:$G$5057,3,FALSE),IF(Declaration!$I$4="German",VLOOKUP($L273,Languages!$A$1:$G$5057,4,FALSE),IF(Declaration!$I$4="Chinese",VLOOKUP($L273,Languages!$A$1:$G$5057,5,FALSE),IF(Declaration!$I$4="Japanese",VLOOKUP($L273,Languages!$A$1:$G$5057,6,FALSE),IF(Declaration!$I$4="Portugese",VLOOKUP($L273,Languages!$A$1:$G$5057,7,FALSE)))))))))</f>
        <v>Leather</v>
      </c>
      <c r="C273" s="103" t="str">
        <f>IF(M273="","",IF(Declaration!$I$4="English",M273,IF(Declaration!$I$4="French",VLOOKUP($M273,Languages!$A$1:$G$5057,2,FALSE),IF(Declaration!$I$4="Spanish",VLOOKUP($M273,Languages!$A$1:$G$5057,3,FALSE),IF(Declaration!$I$4="German",VLOOKUP($M273,Languages!$A$1:$G$5057,4,FALSE),IF(Declaration!$I$4="Chinese",VLOOKUP($M273,Languages!$A$1:$G$5057,5,FALSE),IF(Declaration!$I$4="Japanese",VLOOKUP($M273,Languages!$A$1:$G$5057,6,FALSE),IF(Declaration!$I$4="Portugese",VLOOKUP($M273,Languages!$A$1:$G$5057,7,FALSE)))))))))</f>
        <v>Bangladesh</v>
      </c>
      <c r="D273" s="199"/>
      <c r="E273" s="199"/>
      <c r="H273">
        <f t="shared" si="18"/>
        <v>0</v>
      </c>
      <c r="L273" t="s">
        <v>120</v>
      </c>
      <c r="M273" t="s">
        <v>1294</v>
      </c>
      <c r="N273" t="str">
        <f t="shared" si="19"/>
        <v>Leather</v>
      </c>
      <c r="O273" t="str">
        <f t="shared" si="20"/>
        <v>Leather</v>
      </c>
    </row>
    <row r="274" spans="2:15" ht="15.75" x14ac:dyDescent="0.25">
      <c r="B274" s="103" t="str">
        <f>IF(L274="","",IF(Declaration!$I$4="English",L274,IF(Declaration!$I$4="French",VLOOKUP($L274,Languages!$A$1:$G$5057,2,FALSE),IF(Declaration!$I$4="Spanish",VLOOKUP($L274,Languages!$A$1:$G$5057,3,FALSE),IF(Declaration!$I$4="German",VLOOKUP($L274,Languages!$A$1:$G$5057,4,FALSE),IF(Declaration!$I$4="Chinese",VLOOKUP($L274,Languages!$A$1:$G$5057,5,FALSE),IF(Declaration!$I$4="Japanese",VLOOKUP($L274,Languages!$A$1:$G$5057,6,FALSE),IF(Declaration!$I$4="Portugese",VLOOKUP($L274,Languages!$A$1:$G$5057,7,FALSE)))))))))</f>
        <v>Leather</v>
      </c>
      <c r="C274" s="103" t="str">
        <f>IF(M274="","",IF(Declaration!$I$4="English",M274,IF(Declaration!$I$4="French",VLOOKUP($M274,Languages!$A$1:$G$5057,2,FALSE),IF(Declaration!$I$4="Spanish",VLOOKUP($M274,Languages!$A$1:$G$5057,3,FALSE),IF(Declaration!$I$4="German",VLOOKUP($M274,Languages!$A$1:$G$5057,4,FALSE),IF(Declaration!$I$4="Chinese",VLOOKUP($M274,Languages!$A$1:$G$5057,5,FALSE),IF(Declaration!$I$4="Japanese",VLOOKUP($M274,Languages!$A$1:$G$5057,6,FALSE),IF(Declaration!$I$4="Portugese",VLOOKUP($M274,Languages!$A$1:$G$5057,7,FALSE)))))))))</f>
        <v>Pakistan</v>
      </c>
      <c r="D274" s="199"/>
      <c r="E274" s="199"/>
      <c r="H274">
        <f t="shared" si="18"/>
        <v>0</v>
      </c>
      <c r="L274" t="s">
        <v>120</v>
      </c>
      <c r="M274" t="s">
        <v>1976</v>
      </c>
      <c r="N274" t="str">
        <f t="shared" si="19"/>
        <v>Leather</v>
      </c>
      <c r="O274" t="str">
        <f t="shared" si="20"/>
        <v>Leather</v>
      </c>
    </row>
    <row r="275" spans="2:15" ht="15.75" x14ac:dyDescent="0.25">
      <c r="B275" s="103" t="str">
        <f>IF(L275="","",IF(Declaration!$I$4="English",L275,IF(Declaration!$I$4="French",VLOOKUP($L275,Languages!$A$1:$G$5057,2,FALSE),IF(Declaration!$I$4="Spanish",VLOOKUP($L275,Languages!$A$1:$G$5057,3,FALSE),IF(Declaration!$I$4="German",VLOOKUP($L275,Languages!$A$1:$G$5057,4,FALSE),IF(Declaration!$I$4="Chinese",VLOOKUP($L275,Languages!$A$1:$G$5057,5,FALSE),IF(Declaration!$I$4="Japanese",VLOOKUP($L275,Languages!$A$1:$G$5057,6,FALSE),IF(Declaration!$I$4="Portugese",VLOOKUP($L275,Languages!$A$1:$G$5057,7,FALSE)))))))))</f>
        <v>Leather</v>
      </c>
      <c r="C275" s="103" t="str">
        <f>IF(M275="","",IF(Declaration!$I$4="English",M275,IF(Declaration!$I$4="French",VLOOKUP($M275,Languages!$A$1:$G$5057,2,FALSE),IF(Declaration!$I$4="Spanish",VLOOKUP($M275,Languages!$A$1:$G$5057,3,FALSE),IF(Declaration!$I$4="German",VLOOKUP($M275,Languages!$A$1:$G$5057,4,FALSE),IF(Declaration!$I$4="Chinese",VLOOKUP($M275,Languages!$A$1:$G$5057,5,FALSE),IF(Declaration!$I$4="Japanese",VLOOKUP($M275,Languages!$A$1:$G$5057,6,FALSE),IF(Declaration!$I$4="Portugese",VLOOKUP($M275,Languages!$A$1:$G$5057,7,FALSE)))))))))</f>
        <v>Vietnam</v>
      </c>
      <c r="D275" s="199"/>
      <c r="E275" s="199"/>
      <c r="H275">
        <f t="shared" si="18"/>
        <v>0</v>
      </c>
      <c r="L275" t="s">
        <v>120</v>
      </c>
      <c r="M275" t="s">
        <v>2323</v>
      </c>
      <c r="N275" t="str">
        <f t="shared" si="19"/>
        <v>Leather</v>
      </c>
      <c r="O275" t="str">
        <f t="shared" si="20"/>
        <v>Leather</v>
      </c>
    </row>
    <row r="276" spans="2:15" ht="15.75" x14ac:dyDescent="0.25">
      <c r="B276" s="103" t="str">
        <f>IF(L276="","",IF(Declaration!$I$4="English",L276,IF(Declaration!$I$4="French",VLOOKUP($L276,Languages!$A$1:$G$5057,2,FALSE),IF(Declaration!$I$4="Spanish",VLOOKUP($L276,Languages!$A$1:$G$5057,3,FALSE),IF(Declaration!$I$4="German",VLOOKUP($L276,Languages!$A$1:$G$5057,4,FALSE),IF(Declaration!$I$4="Chinese",VLOOKUP($L276,Languages!$A$1:$G$5057,5,FALSE),IF(Declaration!$I$4="Japanese",VLOOKUP($L276,Languages!$A$1:$G$5057,6,FALSE),IF(Declaration!$I$4="Portugese",VLOOKUP($L276,Languages!$A$1:$G$5057,7,FALSE)))))))))</f>
        <v>Leather Goods/Accessories</v>
      </c>
      <c r="C276" s="103" t="str">
        <f>IF(M276="","",IF(Declaration!$I$4="English",M276,IF(Declaration!$I$4="French",VLOOKUP($M276,Languages!$A$1:$G$5057,2,FALSE),IF(Declaration!$I$4="Spanish",VLOOKUP($M276,Languages!$A$1:$G$5057,3,FALSE),IF(Declaration!$I$4="German",VLOOKUP($M276,Languages!$A$1:$G$5057,4,FALSE),IF(Declaration!$I$4="Chinese",VLOOKUP($M276,Languages!$A$1:$G$5057,5,FALSE),IF(Declaration!$I$4="Japanese",VLOOKUP($M276,Languages!$A$1:$G$5057,6,FALSE),IF(Declaration!$I$4="Portugese",VLOOKUP($M276,Languages!$A$1:$G$5057,7,FALSE)))))))))</f>
        <v>India</v>
      </c>
      <c r="D276" s="199"/>
      <c r="E276" s="199"/>
      <c r="H276">
        <f t="shared" si="18"/>
        <v>0</v>
      </c>
      <c r="L276" t="s">
        <v>122</v>
      </c>
      <c r="M276" t="s">
        <v>1668</v>
      </c>
      <c r="N276" t="str">
        <f t="shared" si="19"/>
        <v>Leather Goods/Accessories</v>
      </c>
      <c r="O276" t="str">
        <f t="shared" si="20"/>
        <v>Leather Goods/Accessories</v>
      </c>
    </row>
    <row r="277" spans="2:15" ht="15.75" x14ac:dyDescent="0.25">
      <c r="B277" s="103" t="str">
        <f>IF(L277="","",IF(Declaration!$I$4="English",L277,IF(Declaration!$I$4="French",VLOOKUP($L277,Languages!$A$1:$G$5057,2,FALSE),IF(Declaration!$I$4="Spanish",VLOOKUP($L277,Languages!$A$1:$G$5057,3,FALSE),IF(Declaration!$I$4="German",VLOOKUP($L277,Languages!$A$1:$G$5057,4,FALSE),IF(Declaration!$I$4="Chinese",VLOOKUP($L277,Languages!$A$1:$G$5057,5,FALSE),IF(Declaration!$I$4="Japanese",VLOOKUP($L277,Languages!$A$1:$G$5057,6,FALSE),IF(Declaration!$I$4="Portugese",VLOOKUP($L277,Languages!$A$1:$G$5057,7,FALSE)))))))))</f>
        <v>Leather Goods/Accessories</v>
      </c>
      <c r="C277" s="103" t="str">
        <f>IF(M277="","",IF(Declaration!$I$4="English",M277,IF(Declaration!$I$4="French",VLOOKUP($M277,Languages!$A$1:$G$5057,2,FALSE),IF(Declaration!$I$4="Spanish",VLOOKUP($M277,Languages!$A$1:$G$5057,3,FALSE),IF(Declaration!$I$4="German",VLOOKUP($M277,Languages!$A$1:$G$5057,4,FALSE),IF(Declaration!$I$4="Chinese",VLOOKUP($M277,Languages!$A$1:$G$5057,5,FALSE),IF(Declaration!$I$4="Japanese",VLOOKUP($M277,Languages!$A$1:$G$5057,6,FALSE),IF(Declaration!$I$4="Portugese",VLOOKUP($M277,Languages!$A$1:$G$5057,7,FALSE)))))))))</f>
        <v>Mexico</v>
      </c>
      <c r="D277" s="199"/>
      <c r="E277" s="199"/>
      <c r="H277">
        <f t="shared" si="18"/>
        <v>0</v>
      </c>
      <c r="L277" t="s">
        <v>122</v>
      </c>
      <c r="M277" t="s">
        <v>1870</v>
      </c>
      <c r="N277" t="str">
        <f t="shared" si="19"/>
        <v>Leather Goods/Accessories</v>
      </c>
      <c r="O277" t="str">
        <f t="shared" si="20"/>
        <v>Leather Goods/Accessories</v>
      </c>
    </row>
    <row r="278" spans="2:15" ht="15.75" x14ac:dyDescent="0.25">
      <c r="B278" s="103" t="str">
        <f>IF(L278="","",IF(Declaration!$I$4="English",L278,IF(Declaration!$I$4="French",VLOOKUP($L278,Languages!$A$1:$G$5057,2,FALSE),IF(Declaration!$I$4="Spanish",VLOOKUP($L278,Languages!$A$1:$G$5057,3,FALSE),IF(Declaration!$I$4="German",VLOOKUP($L278,Languages!$A$1:$G$5057,4,FALSE),IF(Declaration!$I$4="Chinese",VLOOKUP($L278,Languages!$A$1:$G$5057,5,FALSE),IF(Declaration!$I$4="Japanese",VLOOKUP($L278,Languages!$A$1:$G$5057,6,FALSE),IF(Declaration!$I$4="Portugese",VLOOKUP($L278,Languages!$A$1:$G$5057,7,FALSE)))))))))</f>
        <v>Lettuce</v>
      </c>
      <c r="C278" s="103" t="str">
        <f>IF(M278="","",IF(Declaration!$I$4="English",M278,IF(Declaration!$I$4="French",VLOOKUP($M278,Languages!$A$1:$G$5057,2,FALSE),IF(Declaration!$I$4="Spanish",VLOOKUP($M278,Languages!$A$1:$G$5057,3,FALSE),IF(Declaration!$I$4="German",VLOOKUP($M278,Languages!$A$1:$G$5057,4,FALSE),IF(Declaration!$I$4="Chinese",VLOOKUP($M278,Languages!$A$1:$G$5057,5,FALSE),IF(Declaration!$I$4="Japanese",VLOOKUP($M278,Languages!$A$1:$G$5057,6,FALSE),IF(Declaration!$I$4="Portugese",VLOOKUP($M278,Languages!$A$1:$G$5057,7,FALSE)))))))))</f>
        <v>Paraguay</v>
      </c>
      <c r="D278" s="199"/>
      <c r="E278" s="199"/>
      <c r="H278">
        <f t="shared" si="18"/>
        <v>0</v>
      </c>
      <c r="L278" t="s">
        <v>54</v>
      </c>
      <c r="M278" t="s">
        <v>2003</v>
      </c>
      <c r="N278" t="str">
        <f t="shared" si="19"/>
        <v>Lettuce</v>
      </c>
      <c r="O278" t="str">
        <f t="shared" si="20"/>
        <v>Lettuce</v>
      </c>
    </row>
    <row r="279" spans="2:15" ht="15.75" x14ac:dyDescent="0.25">
      <c r="B279" s="103" t="str">
        <f>IF(L279="","",IF(Declaration!$I$4="English",L279,IF(Declaration!$I$4="French",VLOOKUP($L279,Languages!$A$1:$G$5057,2,FALSE),IF(Declaration!$I$4="Spanish",VLOOKUP($L279,Languages!$A$1:$G$5057,3,FALSE),IF(Declaration!$I$4="German",VLOOKUP($L279,Languages!$A$1:$G$5057,4,FALSE),IF(Declaration!$I$4="Chinese",VLOOKUP($L279,Languages!$A$1:$G$5057,5,FALSE),IF(Declaration!$I$4="Japanese",VLOOKUP($L279,Languages!$A$1:$G$5057,6,FALSE),IF(Declaration!$I$4="Portugese",VLOOKUP($L279,Languages!$A$1:$G$5057,7,FALSE)))))))))</f>
        <v>Lithium-Ion Batteries</v>
      </c>
      <c r="C279" s="103" t="str">
        <f>IF(M279="","",IF(Declaration!$I$4="English",M279,IF(Declaration!$I$4="French",VLOOKUP($M279,Languages!$A$1:$G$5057,2,FALSE),IF(Declaration!$I$4="Spanish",VLOOKUP($M279,Languages!$A$1:$G$5057,3,FALSE),IF(Declaration!$I$4="German",VLOOKUP($M279,Languages!$A$1:$G$5057,4,FALSE),IF(Declaration!$I$4="Chinese",VLOOKUP($M279,Languages!$A$1:$G$5057,5,FALSE),IF(Declaration!$I$4="Japanese",VLOOKUP($M279,Languages!$A$1:$G$5057,6,FALSE),IF(Declaration!$I$4="Portugese",VLOOKUP($M279,Languages!$A$1:$G$5057,7,FALSE)))))))))</f>
        <v>China</v>
      </c>
      <c r="D279" s="199"/>
      <c r="E279" s="199"/>
      <c r="H279">
        <f t="shared" si="18"/>
        <v>0</v>
      </c>
      <c r="L279" t="s">
        <v>4589</v>
      </c>
      <c r="M279" t="s">
        <v>1413</v>
      </c>
      <c r="N279" t="str">
        <f t="shared" si="19"/>
        <v>Lithium-Ion Batteries</v>
      </c>
      <c r="O279" t="str">
        <f t="shared" si="20"/>
        <v>Lithium-Ion Batteries</v>
      </c>
    </row>
    <row r="280" spans="2:15" ht="15.75" x14ac:dyDescent="0.25">
      <c r="B280" s="103" t="str">
        <f>IF(L280="","",IF(Declaration!$I$4="English",L280,IF(Declaration!$I$4="French",VLOOKUP($L280,Languages!$A$1:$G$5057,2,FALSE),IF(Declaration!$I$4="Spanish",VLOOKUP($L280,Languages!$A$1:$G$5057,3,FALSE),IF(Declaration!$I$4="German",VLOOKUP($L280,Languages!$A$1:$G$5057,4,FALSE),IF(Declaration!$I$4="Chinese",VLOOKUP($L280,Languages!$A$1:$G$5057,5,FALSE),IF(Declaration!$I$4="Japanese",VLOOKUP($L280,Languages!$A$1:$G$5057,6,FALSE),IF(Declaration!$I$4="Portugese",VLOOKUP($L280,Languages!$A$1:$G$5057,7,FALSE)))))))))</f>
        <v>Lobsters</v>
      </c>
      <c r="C280" s="103" t="str">
        <f>IF(M280="","",IF(Declaration!$I$4="English",M280,IF(Declaration!$I$4="French",VLOOKUP($M280,Languages!$A$1:$G$5057,2,FALSE),IF(Declaration!$I$4="Spanish",VLOOKUP($M280,Languages!$A$1:$G$5057,3,FALSE),IF(Declaration!$I$4="German",VLOOKUP($M280,Languages!$A$1:$G$5057,4,FALSE),IF(Declaration!$I$4="Chinese",VLOOKUP($M280,Languages!$A$1:$G$5057,5,FALSE),IF(Declaration!$I$4="Japanese",VLOOKUP($M280,Languages!$A$1:$G$5057,6,FALSE),IF(Declaration!$I$4="Portugese",VLOOKUP($M280,Languages!$A$1:$G$5057,7,FALSE)))))))))</f>
        <v>Honduras</v>
      </c>
      <c r="D280" s="199"/>
      <c r="E280" s="199"/>
      <c r="H280">
        <f t="shared" si="18"/>
        <v>0</v>
      </c>
      <c r="L280" t="s">
        <v>55</v>
      </c>
      <c r="M280" t="s">
        <v>1648</v>
      </c>
      <c r="N280" t="str">
        <f t="shared" si="19"/>
        <v>Lobsters</v>
      </c>
      <c r="O280" t="str">
        <f t="shared" si="20"/>
        <v>Lobsters</v>
      </c>
    </row>
    <row r="281" spans="2:15" ht="15.75" x14ac:dyDescent="0.25">
      <c r="B281" s="103" t="str">
        <f>IF(L281="","",IF(Declaration!$I$4="English",L281,IF(Declaration!$I$4="French",VLOOKUP($L281,Languages!$A$1:$G$5057,2,FALSE),IF(Declaration!$I$4="Spanish",VLOOKUP($L281,Languages!$A$1:$G$5057,3,FALSE),IF(Declaration!$I$4="German",VLOOKUP($L281,Languages!$A$1:$G$5057,4,FALSE),IF(Declaration!$I$4="Chinese",VLOOKUP($L281,Languages!$A$1:$G$5057,5,FALSE),IF(Declaration!$I$4="Japanese",VLOOKUP($L281,Languages!$A$1:$G$5057,6,FALSE),IF(Declaration!$I$4="Portugese",VLOOKUP($L281,Languages!$A$1:$G$5057,7,FALSE)))))))))</f>
        <v>Locks</v>
      </c>
      <c r="C281" s="103" t="str">
        <f>IF(M281="","",IF(Declaration!$I$4="English",M281,IF(Declaration!$I$4="French",VLOOKUP($M281,Languages!$A$1:$G$5057,2,FALSE),IF(Declaration!$I$4="Spanish",VLOOKUP($M281,Languages!$A$1:$G$5057,3,FALSE),IF(Declaration!$I$4="German",VLOOKUP($M281,Languages!$A$1:$G$5057,4,FALSE),IF(Declaration!$I$4="Chinese",VLOOKUP($M281,Languages!$A$1:$G$5057,5,FALSE),IF(Declaration!$I$4="Japanese",VLOOKUP($M281,Languages!$A$1:$G$5057,6,FALSE),IF(Declaration!$I$4="Portugese",VLOOKUP($M281,Languages!$A$1:$G$5057,7,FALSE)))))))))</f>
        <v>India</v>
      </c>
      <c r="D281" s="199"/>
      <c r="E281" s="199"/>
      <c r="H281">
        <f t="shared" si="18"/>
        <v>0</v>
      </c>
      <c r="L281" t="s">
        <v>123</v>
      </c>
      <c r="M281" t="s">
        <v>1668</v>
      </c>
      <c r="N281" t="str">
        <f t="shared" si="19"/>
        <v>Locks</v>
      </c>
      <c r="O281" t="str">
        <f t="shared" si="20"/>
        <v>Locks</v>
      </c>
    </row>
    <row r="282" spans="2:15" ht="15.75" x14ac:dyDescent="0.25">
      <c r="B282" s="103" t="str">
        <f>IF(L282="","",IF(Declaration!$I$4="English",L282,IF(Declaration!$I$4="French",VLOOKUP($L282,Languages!$A$1:$G$5057,2,FALSE),IF(Declaration!$I$4="Spanish",VLOOKUP($L282,Languages!$A$1:$G$5057,3,FALSE),IF(Declaration!$I$4="German",VLOOKUP($L282,Languages!$A$1:$G$5057,4,FALSE),IF(Declaration!$I$4="Chinese",VLOOKUP($L282,Languages!$A$1:$G$5057,5,FALSE),IF(Declaration!$I$4="Japanese",VLOOKUP($L282,Languages!$A$1:$G$5057,6,FALSE),IF(Declaration!$I$4="Portugese",VLOOKUP($L282,Languages!$A$1:$G$5057,7,FALSE)))))))))</f>
        <v>Manioc/Cassava</v>
      </c>
      <c r="C282" s="103" t="str">
        <f>IF(M282="","",IF(Declaration!$I$4="English",M282,IF(Declaration!$I$4="French",VLOOKUP($M282,Languages!$A$1:$G$5057,2,FALSE),IF(Declaration!$I$4="Spanish",VLOOKUP($M282,Languages!$A$1:$G$5057,3,FALSE),IF(Declaration!$I$4="German",VLOOKUP($M282,Languages!$A$1:$G$5057,4,FALSE),IF(Declaration!$I$4="Chinese",VLOOKUP($M282,Languages!$A$1:$G$5057,5,FALSE),IF(Declaration!$I$4="Japanese",VLOOKUP($M282,Languages!$A$1:$G$5057,6,FALSE),IF(Declaration!$I$4="Portugese",VLOOKUP($M282,Languages!$A$1:$G$5057,7,FALSE)))))))))</f>
        <v>Brazil</v>
      </c>
      <c r="D282" s="199"/>
      <c r="E282" s="199"/>
      <c r="H282">
        <f t="shared" si="18"/>
        <v>0</v>
      </c>
      <c r="L282" t="s">
        <v>56</v>
      </c>
      <c r="M282" t="s">
        <v>1348</v>
      </c>
      <c r="N282" t="str">
        <f t="shared" si="19"/>
        <v>Manioc/Cassava</v>
      </c>
      <c r="O282" t="str">
        <f t="shared" si="20"/>
        <v>Manioc/Cassava</v>
      </c>
    </row>
    <row r="283" spans="2:15" ht="15.75" x14ac:dyDescent="0.25">
      <c r="B283" s="103" t="str">
        <f>IF(L283="","",IF(Declaration!$I$4="English",L283,IF(Declaration!$I$4="French",VLOOKUP($L283,Languages!$A$1:$G$5057,2,FALSE),IF(Declaration!$I$4="Spanish",VLOOKUP($L283,Languages!$A$1:$G$5057,3,FALSE),IF(Declaration!$I$4="German",VLOOKUP($L283,Languages!$A$1:$G$5057,4,FALSE),IF(Declaration!$I$4="Chinese",VLOOKUP($L283,Languages!$A$1:$G$5057,5,FALSE),IF(Declaration!$I$4="Japanese",VLOOKUP($L283,Languages!$A$1:$G$5057,6,FALSE),IF(Declaration!$I$4="Portugese",VLOOKUP($L283,Languages!$A$1:$G$5057,7,FALSE)))))))))</f>
        <v>Manioc/Cassava</v>
      </c>
      <c r="C283" s="103" t="str">
        <f>IF(M283="","",IF(Declaration!$I$4="English",M283,IF(Declaration!$I$4="French",VLOOKUP($M283,Languages!$A$1:$G$5057,2,FALSE),IF(Declaration!$I$4="Spanish",VLOOKUP($M283,Languages!$A$1:$G$5057,3,FALSE),IF(Declaration!$I$4="German",VLOOKUP($M283,Languages!$A$1:$G$5057,4,FALSE),IF(Declaration!$I$4="Chinese",VLOOKUP($M283,Languages!$A$1:$G$5057,5,FALSE),IF(Declaration!$I$4="Japanese",VLOOKUP($M283,Languages!$A$1:$G$5057,6,FALSE),IF(Declaration!$I$4="Portugese",VLOOKUP($M283,Languages!$A$1:$G$5057,7,FALSE)))))))))</f>
        <v>Cambodia</v>
      </c>
      <c r="D283" s="199"/>
      <c r="E283" s="199"/>
      <c r="H283">
        <f t="shared" si="18"/>
        <v>0</v>
      </c>
      <c r="L283" t="s">
        <v>56</v>
      </c>
      <c r="M283" t="s">
        <v>1377</v>
      </c>
      <c r="N283" t="str">
        <f t="shared" si="19"/>
        <v>Manioc/Cassava</v>
      </c>
      <c r="O283" t="str">
        <f t="shared" si="20"/>
        <v>Manioc/Cassava</v>
      </c>
    </row>
    <row r="284" spans="2:15" ht="15.75" x14ac:dyDescent="0.25">
      <c r="B284" s="103" t="str">
        <f>IF(L284="","",IF(Declaration!$I$4="English",L284,IF(Declaration!$I$4="French",VLOOKUP($L284,Languages!$A$1:$G$5057,2,FALSE),IF(Declaration!$I$4="Spanish",VLOOKUP($L284,Languages!$A$1:$G$5057,3,FALSE),IF(Declaration!$I$4="German",VLOOKUP($L284,Languages!$A$1:$G$5057,4,FALSE),IF(Declaration!$I$4="Chinese",VLOOKUP($L284,Languages!$A$1:$G$5057,5,FALSE),IF(Declaration!$I$4="Japanese",VLOOKUP($L284,Languages!$A$1:$G$5057,6,FALSE),IF(Declaration!$I$4="Portugese",VLOOKUP($L284,Languages!$A$1:$G$5057,7,FALSE)))))))))</f>
        <v>Manioc/Cassava</v>
      </c>
      <c r="C284" s="103" t="str">
        <f>IF(M284="","",IF(Declaration!$I$4="English",M284,IF(Declaration!$I$4="French",VLOOKUP($M284,Languages!$A$1:$G$5057,2,FALSE),IF(Declaration!$I$4="Spanish",VLOOKUP($M284,Languages!$A$1:$G$5057,3,FALSE),IF(Declaration!$I$4="German",VLOOKUP($M284,Languages!$A$1:$G$5057,4,FALSE),IF(Declaration!$I$4="Chinese",VLOOKUP($M284,Languages!$A$1:$G$5057,5,FALSE),IF(Declaration!$I$4="Japanese",VLOOKUP($M284,Languages!$A$1:$G$5057,6,FALSE),IF(Declaration!$I$4="Portugese",VLOOKUP($M284,Languages!$A$1:$G$5057,7,FALSE)))))))))</f>
        <v>Nigeria</v>
      </c>
      <c r="D284" s="199"/>
      <c r="E284" s="199"/>
      <c r="H284">
        <f t="shared" si="18"/>
        <v>0</v>
      </c>
      <c r="L284" t="s">
        <v>56</v>
      </c>
      <c r="M284" t="s">
        <v>1954</v>
      </c>
      <c r="N284" t="str">
        <f t="shared" si="19"/>
        <v>Manioc/Cassava</v>
      </c>
      <c r="O284" t="str">
        <f t="shared" si="20"/>
        <v>Manioc/Cassava</v>
      </c>
    </row>
    <row r="285" spans="2:15" ht="15.75" x14ac:dyDescent="0.25">
      <c r="B285" s="103" t="str">
        <f>IF(L285="","",IF(Declaration!$I$4="English",L285,IF(Declaration!$I$4="French",VLOOKUP($L285,Languages!$A$1:$G$5057,2,FALSE),IF(Declaration!$I$4="Spanish",VLOOKUP($L285,Languages!$A$1:$G$5057,3,FALSE),IF(Declaration!$I$4="German",VLOOKUP($L285,Languages!$A$1:$G$5057,4,FALSE),IF(Declaration!$I$4="Chinese",VLOOKUP($L285,Languages!$A$1:$G$5057,5,FALSE),IF(Declaration!$I$4="Japanese",VLOOKUP($L285,Languages!$A$1:$G$5057,6,FALSE),IF(Declaration!$I$4="Portugese",VLOOKUP($L285,Languages!$A$1:$G$5057,7,FALSE)))))))))</f>
        <v>Manioc/Cassava</v>
      </c>
      <c r="C285" s="103" t="str">
        <f>IF(M285="","",IF(Declaration!$I$4="English",M285,IF(Declaration!$I$4="French",VLOOKUP($M285,Languages!$A$1:$G$5057,2,FALSE),IF(Declaration!$I$4="Spanish",VLOOKUP($M285,Languages!$A$1:$G$5057,3,FALSE),IF(Declaration!$I$4="German",VLOOKUP($M285,Languages!$A$1:$G$5057,4,FALSE),IF(Declaration!$I$4="Chinese",VLOOKUP($M285,Languages!$A$1:$G$5057,5,FALSE),IF(Declaration!$I$4="Japanese",VLOOKUP($M285,Languages!$A$1:$G$5057,6,FALSE),IF(Declaration!$I$4="Portugese",VLOOKUP($M285,Languages!$A$1:$G$5057,7,FALSE)))))))))</f>
        <v>Paraguay</v>
      </c>
      <c r="D285" s="199"/>
      <c r="E285" s="199"/>
      <c r="H285">
        <f t="shared" si="18"/>
        <v>0</v>
      </c>
      <c r="L285" t="s">
        <v>56</v>
      </c>
      <c r="M285" t="s">
        <v>2003</v>
      </c>
      <c r="N285" t="str">
        <f t="shared" si="19"/>
        <v>Manioc/Cassava</v>
      </c>
      <c r="O285" t="str">
        <f t="shared" si="20"/>
        <v>Manioc/Cassava</v>
      </c>
    </row>
    <row r="286" spans="2:15" ht="15.75" x14ac:dyDescent="0.25">
      <c r="B286" s="103" t="str">
        <f>IF(L286="","",IF(Declaration!$I$4="English",L286,IF(Declaration!$I$4="French",VLOOKUP($L286,Languages!$A$1:$G$5057,2,FALSE),IF(Declaration!$I$4="Spanish",VLOOKUP($L286,Languages!$A$1:$G$5057,3,FALSE),IF(Declaration!$I$4="German",VLOOKUP($L286,Languages!$A$1:$G$5057,4,FALSE),IF(Declaration!$I$4="Chinese",VLOOKUP($L286,Languages!$A$1:$G$5057,5,FALSE),IF(Declaration!$I$4="Japanese",VLOOKUP($L286,Languages!$A$1:$G$5057,6,FALSE),IF(Declaration!$I$4="Portugese",VLOOKUP($L286,Languages!$A$1:$G$5057,7,FALSE)))))))))</f>
        <v>Matches</v>
      </c>
      <c r="C286" s="103" t="str">
        <f>IF(M286="","",IF(Declaration!$I$4="English",M286,IF(Declaration!$I$4="French",VLOOKUP($M286,Languages!$A$1:$G$5057,2,FALSE),IF(Declaration!$I$4="Spanish",VLOOKUP($M286,Languages!$A$1:$G$5057,3,FALSE),IF(Declaration!$I$4="German",VLOOKUP($M286,Languages!$A$1:$G$5057,4,FALSE),IF(Declaration!$I$4="Chinese",VLOOKUP($M286,Languages!$A$1:$G$5057,5,FALSE),IF(Declaration!$I$4="Japanese",VLOOKUP($M286,Languages!$A$1:$G$5057,6,FALSE),IF(Declaration!$I$4="Portugese",VLOOKUP($M286,Languages!$A$1:$G$5057,7,FALSE)))))))))</f>
        <v>Bangladesh</v>
      </c>
      <c r="D286" s="199"/>
      <c r="E286" s="199"/>
      <c r="H286">
        <f t="shared" si="18"/>
        <v>0</v>
      </c>
      <c r="L286" t="s">
        <v>124</v>
      </c>
      <c r="M286" t="s">
        <v>1294</v>
      </c>
      <c r="N286" t="str">
        <f t="shared" si="19"/>
        <v>Matches</v>
      </c>
      <c r="O286" t="str">
        <f t="shared" si="20"/>
        <v>Matches</v>
      </c>
    </row>
    <row r="287" spans="2:15" ht="15.75" x14ac:dyDescent="0.25">
      <c r="B287" s="103" t="str">
        <f>IF(L287="","",IF(Declaration!$I$4="English",L287,IF(Declaration!$I$4="French",VLOOKUP($L287,Languages!$A$1:$G$5057,2,FALSE),IF(Declaration!$I$4="Spanish",VLOOKUP($L287,Languages!$A$1:$G$5057,3,FALSE),IF(Declaration!$I$4="German",VLOOKUP($L287,Languages!$A$1:$G$5057,4,FALSE),IF(Declaration!$I$4="Chinese",VLOOKUP($L287,Languages!$A$1:$G$5057,5,FALSE),IF(Declaration!$I$4="Japanese",VLOOKUP($L287,Languages!$A$1:$G$5057,6,FALSE),IF(Declaration!$I$4="Portugese",VLOOKUP($L287,Languages!$A$1:$G$5057,7,FALSE)))))))))</f>
        <v>Matches</v>
      </c>
      <c r="C287" s="103" t="str">
        <f>IF(M287="","",IF(Declaration!$I$4="English",M287,IF(Declaration!$I$4="French",VLOOKUP($M287,Languages!$A$1:$G$5057,2,FALSE),IF(Declaration!$I$4="Spanish",VLOOKUP($M287,Languages!$A$1:$G$5057,3,FALSE),IF(Declaration!$I$4="German",VLOOKUP($M287,Languages!$A$1:$G$5057,4,FALSE),IF(Declaration!$I$4="Chinese",VLOOKUP($M287,Languages!$A$1:$G$5057,5,FALSE),IF(Declaration!$I$4="Japanese",VLOOKUP($M287,Languages!$A$1:$G$5057,6,FALSE),IF(Declaration!$I$4="Portugese",VLOOKUP($M287,Languages!$A$1:$G$5057,7,FALSE)))))))))</f>
        <v>India</v>
      </c>
      <c r="D287" s="199"/>
      <c r="E287" s="199"/>
      <c r="H287">
        <f t="shared" si="18"/>
        <v>0</v>
      </c>
      <c r="L287" t="s">
        <v>124</v>
      </c>
      <c r="M287" t="s">
        <v>1668</v>
      </c>
      <c r="N287" t="str">
        <f t="shared" si="19"/>
        <v>Matches</v>
      </c>
      <c r="O287" t="str">
        <f t="shared" si="20"/>
        <v>Matches</v>
      </c>
    </row>
    <row r="288" spans="2:15" ht="15.75" x14ac:dyDescent="0.25">
      <c r="B288" s="103" t="str">
        <f>IF(L288="","",IF(Declaration!$I$4="English",L288,IF(Declaration!$I$4="French",VLOOKUP($L288,Languages!$A$1:$G$5057,2,FALSE),IF(Declaration!$I$4="Spanish",VLOOKUP($L288,Languages!$A$1:$G$5057,3,FALSE),IF(Declaration!$I$4="German",VLOOKUP($L288,Languages!$A$1:$G$5057,4,FALSE),IF(Declaration!$I$4="Chinese",VLOOKUP($L288,Languages!$A$1:$G$5057,5,FALSE),IF(Declaration!$I$4="Japanese",VLOOKUP($L288,Languages!$A$1:$G$5057,6,FALSE),IF(Declaration!$I$4="Portugese",VLOOKUP($L288,Languages!$A$1:$G$5057,7,FALSE)))))))))</f>
        <v>Meat</v>
      </c>
      <c r="C288" s="103" t="str">
        <f>IF(M288="","",IF(Declaration!$I$4="English",M288,IF(Declaration!$I$4="French",VLOOKUP($M288,Languages!$A$1:$G$5057,2,FALSE),IF(Declaration!$I$4="Spanish",VLOOKUP($M288,Languages!$A$1:$G$5057,3,FALSE),IF(Declaration!$I$4="German",VLOOKUP($M288,Languages!$A$1:$G$5057,4,FALSE),IF(Declaration!$I$4="Chinese",VLOOKUP($M288,Languages!$A$1:$G$5057,5,FALSE),IF(Declaration!$I$4="Japanese",VLOOKUP($M288,Languages!$A$1:$G$5057,6,FALSE),IF(Declaration!$I$4="Portugese",VLOOKUP($M288,Languages!$A$1:$G$5057,7,FALSE)))))))))</f>
        <v>Cambodia</v>
      </c>
      <c r="D288" s="199"/>
      <c r="E288" s="199"/>
      <c r="H288">
        <f t="shared" si="18"/>
        <v>0</v>
      </c>
      <c r="L288" t="s">
        <v>125</v>
      </c>
      <c r="M288" t="s">
        <v>1377</v>
      </c>
      <c r="N288" t="str">
        <f t="shared" si="19"/>
        <v>Meat</v>
      </c>
      <c r="O288" t="str">
        <f t="shared" si="20"/>
        <v>Meat</v>
      </c>
    </row>
    <row r="289" spans="2:15" ht="15.75" x14ac:dyDescent="0.25">
      <c r="B289" s="103" t="str">
        <f>IF(L289="","",IF(Declaration!$I$4="English",L289,IF(Declaration!$I$4="French",VLOOKUP($L289,Languages!$A$1:$G$5057,2,FALSE),IF(Declaration!$I$4="Spanish",VLOOKUP($L289,Languages!$A$1:$G$5057,3,FALSE),IF(Declaration!$I$4="German",VLOOKUP($L289,Languages!$A$1:$G$5057,4,FALSE),IF(Declaration!$I$4="Chinese",VLOOKUP($L289,Languages!$A$1:$G$5057,5,FALSE),IF(Declaration!$I$4="Japanese",VLOOKUP($L289,Languages!$A$1:$G$5057,6,FALSE),IF(Declaration!$I$4="Portugese",VLOOKUP($L289,Languages!$A$1:$G$5057,7,FALSE)))))))))</f>
        <v>Melons</v>
      </c>
      <c r="C289" s="103" t="str">
        <f>IF(M289="","",IF(Declaration!$I$4="English",M289,IF(Declaration!$I$4="French",VLOOKUP($M289,Languages!$A$1:$G$5057,2,FALSE),IF(Declaration!$I$4="Spanish",VLOOKUP($M289,Languages!$A$1:$G$5057,3,FALSE),IF(Declaration!$I$4="German",VLOOKUP($M289,Languages!$A$1:$G$5057,4,FALSE),IF(Declaration!$I$4="Chinese",VLOOKUP($M289,Languages!$A$1:$G$5057,5,FALSE),IF(Declaration!$I$4="Japanese",VLOOKUP($M289,Languages!$A$1:$G$5057,6,FALSE),IF(Declaration!$I$4="Portugese",VLOOKUP($M289,Languages!$A$1:$G$5057,7,FALSE)))))))))</f>
        <v>Honduras</v>
      </c>
      <c r="D289" s="199"/>
      <c r="E289" s="199"/>
      <c r="H289">
        <f t="shared" si="18"/>
        <v>0</v>
      </c>
      <c r="L289" t="s">
        <v>57</v>
      </c>
      <c r="M289" t="s">
        <v>1648</v>
      </c>
      <c r="N289" t="str">
        <f t="shared" si="19"/>
        <v>Melons</v>
      </c>
      <c r="O289" t="str">
        <f t="shared" si="20"/>
        <v>Melons</v>
      </c>
    </row>
    <row r="290" spans="2:15" ht="15.75" x14ac:dyDescent="0.25">
      <c r="B290" s="103" t="str">
        <f>IF(L290="","",IF(Declaration!$I$4="English",L290,IF(Declaration!$I$4="French",VLOOKUP($L290,Languages!$A$1:$G$5057,2,FALSE),IF(Declaration!$I$4="Spanish",VLOOKUP($L290,Languages!$A$1:$G$5057,3,FALSE),IF(Declaration!$I$4="German",VLOOKUP($L290,Languages!$A$1:$G$5057,4,FALSE),IF(Declaration!$I$4="Chinese",VLOOKUP($L290,Languages!$A$1:$G$5057,5,FALSE),IF(Declaration!$I$4="Japanese",VLOOKUP($L290,Languages!$A$1:$G$5057,6,FALSE),IF(Declaration!$I$4="Portugese",VLOOKUP($L290,Languages!$A$1:$G$5057,7,FALSE)))))))))</f>
        <v>Melons</v>
      </c>
      <c r="C290" s="103" t="str">
        <f>IF(M290="","",IF(Declaration!$I$4="English",M290,IF(Declaration!$I$4="French",VLOOKUP($M290,Languages!$A$1:$G$5057,2,FALSE),IF(Declaration!$I$4="Spanish",VLOOKUP($M290,Languages!$A$1:$G$5057,3,FALSE),IF(Declaration!$I$4="German",VLOOKUP($M290,Languages!$A$1:$G$5057,4,FALSE),IF(Declaration!$I$4="Chinese",VLOOKUP($M290,Languages!$A$1:$G$5057,5,FALSE),IF(Declaration!$I$4="Japanese",VLOOKUP($M290,Languages!$A$1:$G$5057,6,FALSE),IF(Declaration!$I$4="Portugese",VLOOKUP($M290,Languages!$A$1:$G$5057,7,FALSE)))))))))</f>
        <v>Mexico</v>
      </c>
      <c r="D290" s="199"/>
      <c r="E290" s="199"/>
      <c r="H290">
        <f t="shared" si="18"/>
        <v>0</v>
      </c>
      <c r="L290" t="s">
        <v>57</v>
      </c>
      <c r="M290" t="s">
        <v>1870</v>
      </c>
      <c r="N290" t="str">
        <f t="shared" si="19"/>
        <v>Melons</v>
      </c>
      <c r="O290" t="str">
        <f t="shared" si="20"/>
        <v>Melons</v>
      </c>
    </row>
    <row r="291" spans="2:15" ht="15.75" x14ac:dyDescent="0.25">
      <c r="B291" s="103" t="str">
        <f>IF(L291="","",IF(Declaration!$I$4="English",L291,IF(Declaration!$I$4="French",VLOOKUP($L291,Languages!$A$1:$G$5057,2,FALSE),IF(Declaration!$I$4="Spanish",VLOOKUP($L291,Languages!$A$1:$G$5057,3,FALSE),IF(Declaration!$I$4="German",VLOOKUP($L291,Languages!$A$1:$G$5057,4,FALSE),IF(Declaration!$I$4="Chinese",VLOOKUP($L291,Languages!$A$1:$G$5057,5,FALSE),IF(Declaration!$I$4="Japanese",VLOOKUP($L291,Languages!$A$1:$G$5057,6,FALSE),IF(Declaration!$I$4="Portugese",VLOOKUP($L291,Languages!$A$1:$G$5057,7,FALSE)))))))))</f>
        <v>Melons</v>
      </c>
      <c r="C291" s="103" t="str">
        <f>IF(M291="","",IF(Declaration!$I$4="English",M291,IF(Declaration!$I$4="French",VLOOKUP($M291,Languages!$A$1:$G$5057,2,FALSE),IF(Declaration!$I$4="Spanish",VLOOKUP($M291,Languages!$A$1:$G$5057,3,FALSE),IF(Declaration!$I$4="German",VLOOKUP($M291,Languages!$A$1:$G$5057,4,FALSE),IF(Declaration!$I$4="Chinese",VLOOKUP($M291,Languages!$A$1:$G$5057,5,FALSE),IF(Declaration!$I$4="Japanese",VLOOKUP($M291,Languages!$A$1:$G$5057,6,FALSE),IF(Declaration!$I$4="Portugese",VLOOKUP($M291,Languages!$A$1:$G$5057,7,FALSE)))))))))</f>
        <v>Panama</v>
      </c>
      <c r="D291" s="199"/>
      <c r="E291" s="199"/>
      <c r="H291">
        <f t="shared" si="18"/>
        <v>0</v>
      </c>
      <c r="L291" t="s">
        <v>57</v>
      </c>
      <c r="M291" t="s">
        <v>1992</v>
      </c>
      <c r="N291" t="str">
        <f t="shared" si="19"/>
        <v>Melons</v>
      </c>
      <c r="O291" t="str">
        <f t="shared" si="20"/>
        <v>Melons</v>
      </c>
    </row>
    <row r="292" spans="2:15" ht="15.75" x14ac:dyDescent="0.25">
      <c r="B292" s="103" t="str">
        <f>IF(L292="","",IF(Declaration!$I$4="English",L292,IF(Declaration!$I$4="French",VLOOKUP($L292,Languages!$A$1:$G$5057,2,FALSE),IF(Declaration!$I$4="Spanish",VLOOKUP($L292,Languages!$A$1:$G$5057,3,FALSE),IF(Declaration!$I$4="German",VLOOKUP($L292,Languages!$A$1:$G$5057,4,FALSE),IF(Declaration!$I$4="Chinese",VLOOKUP($L292,Languages!$A$1:$G$5057,5,FALSE),IF(Declaration!$I$4="Japanese",VLOOKUP($L292,Languages!$A$1:$G$5057,6,FALSE),IF(Declaration!$I$4="Portugese",VLOOKUP($L292,Languages!$A$1:$G$5057,7,FALSE)))))))))</f>
        <v>Melons</v>
      </c>
      <c r="C292" s="103" t="str">
        <f>IF(M292="","",IF(Declaration!$I$4="English",M292,IF(Declaration!$I$4="French",VLOOKUP($M292,Languages!$A$1:$G$5057,2,FALSE),IF(Declaration!$I$4="Spanish",VLOOKUP($M292,Languages!$A$1:$G$5057,3,FALSE),IF(Declaration!$I$4="German",VLOOKUP($M292,Languages!$A$1:$G$5057,4,FALSE),IF(Declaration!$I$4="Chinese",VLOOKUP($M292,Languages!$A$1:$G$5057,5,FALSE),IF(Declaration!$I$4="Japanese",VLOOKUP($M292,Languages!$A$1:$G$5057,6,FALSE),IF(Declaration!$I$4="Portugese",VLOOKUP($M292,Languages!$A$1:$G$5057,7,FALSE)))))))))</f>
        <v>Paraguay</v>
      </c>
      <c r="D292" s="199"/>
      <c r="E292" s="199"/>
      <c r="H292">
        <f t="shared" si="18"/>
        <v>0</v>
      </c>
      <c r="L292" t="s">
        <v>57</v>
      </c>
      <c r="M292" t="s">
        <v>2003</v>
      </c>
      <c r="N292" t="str">
        <f t="shared" si="19"/>
        <v>Melons</v>
      </c>
      <c r="O292" t="str">
        <f t="shared" si="20"/>
        <v>Melons</v>
      </c>
    </row>
    <row r="293" spans="2:15" ht="15.75" x14ac:dyDescent="0.25">
      <c r="B293" s="103" t="str">
        <f>IF(L293="","",IF(Declaration!$I$4="English",L293,IF(Declaration!$I$4="French",VLOOKUP($L293,Languages!$A$1:$G$5057,2,FALSE),IF(Declaration!$I$4="Spanish",VLOOKUP($L293,Languages!$A$1:$G$5057,3,FALSE),IF(Declaration!$I$4="German",VLOOKUP($L293,Languages!$A$1:$G$5057,4,FALSE),IF(Declaration!$I$4="Chinese",VLOOKUP($L293,Languages!$A$1:$G$5057,5,FALSE),IF(Declaration!$I$4="Japanese",VLOOKUP($L293,Languages!$A$1:$G$5057,6,FALSE),IF(Declaration!$I$4="Portugese",VLOOKUP($L293,Languages!$A$1:$G$5057,7,FALSE)))))))))</f>
        <v>Mica</v>
      </c>
      <c r="C293" s="103" t="str">
        <f>IF(M293="","",IF(Declaration!$I$4="English",M293,IF(Declaration!$I$4="French",VLOOKUP($M293,Languages!$A$1:$G$5057,2,FALSE),IF(Declaration!$I$4="Spanish",VLOOKUP($M293,Languages!$A$1:$G$5057,3,FALSE),IF(Declaration!$I$4="German",VLOOKUP($M293,Languages!$A$1:$G$5057,4,FALSE),IF(Declaration!$I$4="Chinese",VLOOKUP($M293,Languages!$A$1:$G$5057,5,FALSE),IF(Declaration!$I$4="Japanese",VLOOKUP($M293,Languages!$A$1:$G$5057,6,FALSE),IF(Declaration!$I$4="Portugese",VLOOKUP($M293,Languages!$A$1:$G$5057,7,FALSE)))))))))</f>
        <v>India</v>
      </c>
      <c r="D293" s="199"/>
      <c r="E293" s="199"/>
      <c r="H293">
        <f t="shared" si="18"/>
        <v>0</v>
      </c>
      <c r="L293" t="s">
        <v>157</v>
      </c>
      <c r="M293" t="s">
        <v>1668</v>
      </c>
      <c r="N293" t="str">
        <f t="shared" si="19"/>
        <v>Mica</v>
      </c>
      <c r="O293" t="str">
        <f t="shared" si="20"/>
        <v>Mica</v>
      </c>
    </row>
    <row r="294" spans="2:15" ht="15.75" x14ac:dyDescent="0.25">
      <c r="B294" s="103" t="str">
        <f>IF(L294="","",IF(Declaration!$I$4="English",L294,IF(Declaration!$I$4="French",VLOOKUP($L294,Languages!$A$1:$G$5057,2,FALSE),IF(Declaration!$I$4="Spanish",VLOOKUP($L294,Languages!$A$1:$G$5057,3,FALSE),IF(Declaration!$I$4="German",VLOOKUP($L294,Languages!$A$1:$G$5057,4,FALSE),IF(Declaration!$I$4="Chinese",VLOOKUP($L294,Languages!$A$1:$G$5057,5,FALSE),IF(Declaration!$I$4="Japanese",VLOOKUP($L294,Languages!$A$1:$G$5057,6,FALSE),IF(Declaration!$I$4="Portugese",VLOOKUP($L294,Languages!$A$1:$G$5057,7,FALSE)))))))))</f>
        <v>Mica</v>
      </c>
      <c r="C294" s="103" t="str">
        <f>IF(M294="","",IF(Declaration!$I$4="English",M294,IF(Declaration!$I$4="French",VLOOKUP($M294,Languages!$A$1:$G$5057,2,FALSE),IF(Declaration!$I$4="Spanish",VLOOKUP($M294,Languages!$A$1:$G$5057,3,FALSE),IF(Declaration!$I$4="German",VLOOKUP($M294,Languages!$A$1:$G$5057,4,FALSE),IF(Declaration!$I$4="Chinese",VLOOKUP($M294,Languages!$A$1:$G$5057,5,FALSE),IF(Declaration!$I$4="Japanese",VLOOKUP($M294,Languages!$A$1:$G$5057,6,FALSE),IF(Declaration!$I$4="Portugese",VLOOKUP($M294,Languages!$A$1:$G$5057,7,FALSE)))))))))</f>
        <v>Madagascar</v>
      </c>
      <c r="D294" s="199"/>
      <c r="E294" s="199"/>
      <c r="H294">
        <f t="shared" si="18"/>
        <v>0</v>
      </c>
      <c r="L294" t="s">
        <v>157</v>
      </c>
      <c r="M294" t="s">
        <v>1823</v>
      </c>
      <c r="N294" t="str">
        <f t="shared" si="19"/>
        <v>Mica</v>
      </c>
      <c r="O294" t="str">
        <f t="shared" si="20"/>
        <v>Mica</v>
      </c>
    </row>
    <row r="295" spans="2:15" ht="15.75" x14ac:dyDescent="0.25">
      <c r="B295" s="103" t="str">
        <f>IF(L295="","",IF(Declaration!$I$4="English",L295,IF(Declaration!$I$4="French",VLOOKUP($L295,Languages!$A$1:$G$5057,2,FALSE),IF(Declaration!$I$4="Spanish",VLOOKUP($L295,Languages!$A$1:$G$5057,3,FALSE),IF(Declaration!$I$4="German",VLOOKUP($L295,Languages!$A$1:$G$5057,4,FALSE),IF(Declaration!$I$4="Chinese",VLOOKUP($L295,Languages!$A$1:$G$5057,5,FALSE),IF(Declaration!$I$4="Japanese",VLOOKUP($L295,Languages!$A$1:$G$5057,6,FALSE),IF(Declaration!$I$4="Portugese",VLOOKUP($L295,Languages!$A$1:$G$5057,7,FALSE)))))))))</f>
        <v>Nails</v>
      </c>
      <c r="C295" s="103" t="str">
        <f>IF(M295="","",IF(Declaration!$I$4="English",M295,IF(Declaration!$I$4="French",VLOOKUP($M295,Languages!$A$1:$G$5057,2,FALSE),IF(Declaration!$I$4="Spanish",VLOOKUP($M295,Languages!$A$1:$G$5057,3,FALSE),IF(Declaration!$I$4="German",VLOOKUP($M295,Languages!$A$1:$G$5057,4,FALSE),IF(Declaration!$I$4="Chinese",VLOOKUP($M295,Languages!$A$1:$G$5057,5,FALSE),IF(Declaration!$I$4="Japanese",VLOOKUP($M295,Languages!$A$1:$G$5057,6,FALSE),IF(Declaration!$I$4="Portugese",VLOOKUP($M295,Languages!$A$1:$G$5057,7,FALSE)))))))))</f>
        <v>China</v>
      </c>
      <c r="D295" s="199"/>
      <c r="E295" s="199"/>
      <c r="H295">
        <f t="shared" si="18"/>
        <v>0</v>
      </c>
      <c r="L295" t="s">
        <v>126</v>
      </c>
      <c r="M295" t="s">
        <v>1413</v>
      </c>
      <c r="N295" t="str">
        <f t="shared" si="19"/>
        <v>Nails</v>
      </c>
      <c r="O295" t="str">
        <f t="shared" si="20"/>
        <v>Nails</v>
      </c>
    </row>
    <row r="296" spans="2:15" ht="15.75" x14ac:dyDescent="0.25">
      <c r="B296" s="103" t="str">
        <f>IF(L296="","",IF(Declaration!$I$4="English",L296,IF(Declaration!$I$4="French",VLOOKUP($L296,Languages!$A$1:$G$5057,2,FALSE),IF(Declaration!$I$4="Spanish",VLOOKUP($L296,Languages!$A$1:$G$5057,3,FALSE),IF(Declaration!$I$4="German",VLOOKUP($L296,Languages!$A$1:$G$5057,4,FALSE),IF(Declaration!$I$4="Chinese",VLOOKUP($L296,Languages!$A$1:$G$5057,5,FALSE),IF(Declaration!$I$4="Japanese",VLOOKUP($L296,Languages!$A$1:$G$5057,6,FALSE),IF(Declaration!$I$4="Portugese",VLOOKUP($L296,Languages!$A$1:$G$5057,7,FALSE)))))))))</f>
        <v>Nile Perch (fish)</v>
      </c>
      <c r="C296" s="103" t="str">
        <f>IF(M296="","",IF(Declaration!$I$4="English",M296,IF(Declaration!$I$4="French",VLOOKUP($M296,Languages!$A$1:$G$5057,2,FALSE),IF(Declaration!$I$4="Spanish",VLOOKUP($M296,Languages!$A$1:$G$5057,3,FALSE),IF(Declaration!$I$4="German",VLOOKUP($M296,Languages!$A$1:$G$5057,4,FALSE),IF(Declaration!$I$4="Chinese",VLOOKUP($M296,Languages!$A$1:$G$5057,5,FALSE),IF(Declaration!$I$4="Japanese",VLOOKUP($M296,Languages!$A$1:$G$5057,6,FALSE),IF(Declaration!$I$4="Portugese",VLOOKUP($M296,Languages!$A$1:$G$5057,7,FALSE)))))))))</f>
        <v>Tanzania</v>
      </c>
      <c r="D296" s="199"/>
      <c r="E296" s="199"/>
      <c r="H296">
        <f t="shared" si="18"/>
        <v>0</v>
      </c>
      <c r="L296" t="s">
        <v>58</v>
      </c>
      <c r="M296" t="s">
        <v>5013</v>
      </c>
      <c r="N296" t="str">
        <f t="shared" si="19"/>
        <v>Nile Perch (fish)</v>
      </c>
      <c r="O296" t="str">
        <f t="shared" si="20"/>
        <v>Nile Perch (fish)</v>
      </c>
    </row>
    <row r="297" spans="2:15" ht="15.75" x14ac:dyDescent="0.25">
      <c r="B297" s="103" t="str">
        <f>IF(L297="","",IF(Declaration!$I$4="English",L297,IF(Declaration!$I$4="French",VLOOKUP($L297,Languages!$A$1:$G$5057,2,FALSE),IF(Declaration!$I$4="Spanish",VLOOKUP($L297,Languages!$A$1:$G$5057,3,FALSE),IF(Declaration!$I$4="German",VLOOKUP($L297,Languages!$A$1:$G$5057,4,FALSE),IF(Declaration!$I$4="Chinese",VLOOKUP($L297,Languages!$A$1:$G$5057,5,FALSE),IF(Declaration!$I$4="Japanese",VLOOKUP($L297,Languages!$A$1:$G$5057,6,FALSE),IF(Declaration!$I$4="Portugese",VLOOKUP($L297,Languages!$A$1:$G$5057,7,FALSE)))))))))</f>
        <v>Oleochemicals</v>
      </c>
      <c r="C297" s="103" t="str">
        <f>IF(M297="","",IF(Declaration!$I$4="English",M297,IF(Declaration!$I$4="French",VLOOKUP($M297,Languages!$A$1:$G$5057,2,FALSE),IF(Declaration!$I$4="Spanish",VLOOKUP($M297,Languages!$A$1:$G$5057,3,FALSE),IF(Declaration!$I$4="German",VLOOKUP($M297,Languages!$A$1:$G$5057,4,FALSE),IF(Declaration!$I$4="Chinese",VLOOKUP($M297,Languages!$A$1:$G$5057,5,FALSE),IF(Declaration!$I$4="Japanese",VLOOKUP($M297,Languages!$A$1:$G$5057,6,FALSE),IF(Declaration!$I$4="Portugese",VLOOKUP($M297,Languages!$A$1:$G$5057,7,FALSE)))))))))</f>
        <v>Indonesia</v>
      </c>
      <c r="D297" s="199"/>
      <c r="E297" s="199"/>
      <c r="H297">
        <f t="shared" si="18"/>
        <v>0</v>
      </c>
      <c r="L297" t="s">
        <v>4233</v>
      </c>
      <c r="M297" t="s">
        <v>1674</v>
      </c>
      <c r="N297" t="str">
        <f t="shared" si="19"/>
        <v>Oleochemicals</v>
      </c>
      <c r="O297" t="str">
        <f t="shared" si="20"/>
        <v>Oleochemicals</v>
      </c>
    </row>
    <row r="298" spans="2:15" ht="15.75" x14ac:dyDescent="0.25">
      <c r="B298" s="103" t="str">
        <f>IF(L298="","",IF(Declaration!$I$4="English",L298,IF(Declaration!$I$4="French",VLOOKUP($L298,Languages!$A$1:$G$5057,2,FALSE),IF(Declaration!$I$4="Spanish",VLOOKUP($L298,Languages!$A$1:$G$5057,3,FALSE),IF(Declaration!$I$4="German",VLOOKUP($L298,Languages!$A$1:$G$5057,4,FALSE),IF(Declaration!$I$4="Chinese",VLOOKUP($L298,Languages!$A$1:$G$5057,5,FALSE),IF(Declaration!$I$4="Japanese",VLOOKUP($L298,Languages!$A$1:$G$5057,6,FALSE),IF(Declaration!$I$4="Portugese",VLOOKUP($L298,Languages!$A$1:$G$5057,7,FALSE)))))))))</f>
        <v>Olives</v>
      </c>
      <c r="C298" s="103" t="str">
        <f>IF(M298="","",IF(Declaration!$I$4="English",M298,IF(Declaration!$I$4="French",VLOOKUP($M298,Languages!$A$1:$G$5057,2,FALSE),IF(Declaration!$I$4="Spanish",VLOOKUP($M298,Languages!$A$1:$G$5057,3,FALSE),IF(Declaration!$I$4="German",VLOOKUP($M298,Languages!$A$1:$G$5057,4,FALSE),IF(Declaration!$I$4="Chinese",VLOOKUP($M298,Languages!$A$1:$G$5057,5,FALSE),IF(Declaration!$I$4="Japanese",VLOOKUP($M298,Languages!$A$1:$G$5057,6,FALSE),IF(Declaration!$I$4="Portugese",VLOOKUP($M298,Languages!$A$1:$G$5057,7,FALSE)))))))))</f>
        <v>Argentina</v>
      </c>
      <c r="D298" s="199"/>
      <c r="E298" s="199"/>
      <c r="H298">
        <f t="shared" si="18"/>
        <v>0</v>
      </c>
      <c r="L298" t="s">
        <v>60</v>
      </c>
      <c r="M298" t="s">
        <v>1252</v>
      </c>
      <c r="N298" t="str">
        <f t="shared" si="19"/>
        <v>Olives</v>
      </c>
      <c r="O298" t="str">
        <f t="shared" si="20"/>
        <v>Olives</v>
      </c>
    </row>
    <row r="299" spans="2:15" ht="15.75" x14ac:dyDescent="0.25">
      <c r="B299" s="103" t="str">
        <f>IF(L299="","",IF(Declaration!$I$4="English",L299,IF(Declaration!$I$4="French",VLOOKUP($L299,Languages!$A$1:$G$5057,2,FALSE),IF(Declaration!$I$4="Spanish",VLOOKUP($L299,Languages!$A$1:$G$5057,3,FALSE),IF(Declaration!$I$4="German",VLOOKUP($L299,Languages!$A$1:$G$5057,4,FALSE),IF(Declaration!$I$4="Chinese",VLOOKUP($L299,Languages!$A$1:$G$5057,5,FALSE),IF(Declaration!$I$4="Japanese",VLOOKUP($L299,Languages!$A$1:$G$5057,6,FALSE),IF(Declaration!$I$4="Portugese",VLOOKUP($L299,Languages!$A$1:$G$5057,7,FALSE)))))))))</f>
        <v>Onions</v>
      </c>
      <c r="C299" s="103" t="str">
        <f>IF(M299="","",IF(Declaration!$I$4="English",M299,IF(Declaration!$I$4="French",VLOOKUP($M299,Languages!$A$1:$G$5057,2,FALSE),IF(Declaration!$I$4="Spanish",VLOOKUP($M299,Languages!$A$1:$G$5057,3,FALSE),IF(Declaration!$I$4="German",VLOOKUP($M299,Languages!$A$1:$G$5057,4,FALSE),IF(Declaration!$I$4="Chinese",VLOOKUP($M299,Languages!$A$1:$G$5057,5,FALSE),IF(Declaration!$I$4="Japanese",VLOOKUP($M299,Languages!$A$1:$G$5057,6,FALSE),IF(Declaration!$I$4="Portugese",VLOOKUP($M299,Languages!$A$1:$G$5057,7,FALSE)))))))))</f>
        <v>Mexico</v>
      </c>
      <c r="D299" s="199"/>
      <c r="E299" s="199"/>
      <c r="H299">
        <f t="shared" si="18"/>
        <v>0</v>
      </c>
      <c r="L299" t="s">
        <v>61</v>
      </c>
      <c r="M299" t="s">
        <v>1870</v>
      </c>
      <c r="N299" t="str">
        <f t="shared" si="19"/>
        <v>Onions</v>
      </c>
      <c r="O299" t="str">
        <f t="shared" si="20"/>
        <v>Onions</v>
      </c>
    </row>
    <row r="300" spans="2:15" ht="15.75" x14ac:dyDescent="0.25">
      <c r="B300" s="103" t="str">
        <f>IF(L300="","",IF(Declaration!$I$4="English",L300,IF(Declaration!$I$4="French",VLOOKUP($L300,Languages!$A$1:$G$5057,2,FALSE),IF(Declaration!$I$4="Spanish",VLOOKUP($L300,Languages!$A$1:$G$5057,3,FALSE),IF(Declaration!$I$4="German",VLOOKUP($L300,Languages!$A$1:$G$5057,4,FALSE),IF(Declaration!$I$4="Chinese",VLOOKUP($L300,Languages!$A$1:$G$5057,5,FALSE),IF(Declaration!$I$4="Japanese",VLOOKUP($L300,Languages!$A$1:$G$5057,6,FALSE),IF(Declaration!$I$4="Portugese",VLOOKUP($L300,Languages!$A$1:$G$5057,7,FALSE)))))))))</f>
        <v>Onions</v>
      </c>
      <c r="C300" s="103" t="str">
        <f>IF(M300="","",IF(Declaration!$I$4="English",M300,IF(Declaration!$I$4="French",VLOOKUP($M300,Languages!$A$1:$G$5057,2,FALSE),IF(Declaration!$I$4="Spanish",VLOOKUP($M300,Languages!$A$1:$G$5057,3,FALSE),IF(Declaration!$I$4="German",VLOOKUP($M300,Languages!$A$1:$G$5057,4,FALSE),IF(Declaration!$I$4="Chinese",VLOOKUP($M300,Languages!$A$1:$G$5057,5,FALSE),IF(Declaration!$I$4="Japanese",VLOOKUP($M300,Languages!$A$1:$G$5057,6,FALSE),IF(Declaration!$I$4="Portugese",VLOOKUP($M300,Languages!$A$1:$G$5057,7,FALSE)))))))))</f>
        <v>Paraguay</v>
      </c>
      <c r="D300" s="199"/>
      <c r="E300" s="199"/>
      <c r="H300">
        <f t="shared" si="18"/>
        <v>0</v>
      </c>
      <c r="L300" t="s">
        <v>61</v>
      </c>
      <c r="M300" t="s">
        <v>2003</v>
      </c>
      <c r="N300" t="str">
        <f t="shared" si="19"/>
        <v>Onions</v>
      </c>
      <c r="O300" t="str">
        <f t="shared" si="20"/>
        <v>Onions</v>
      </c>
    </row>
    <row r="301" spans="2:15" ht="15.75" x14ac:dyDescent="0.25">
      <c r="B301" s="103" t="str">
        <f>IF(L301="","",IF(Declaration!$I$4="English",L301,IF(Declaration!$I$4="French",VLOOKUP($L301,Languages!$A$1:$G$5057,2,FALSE),IF(Declaration!$I$4="Spanish",VLOOKUP($L301,Languages!$A$1:$G$5057,3,FALSE),IF(Declaration!$I$4="German",VLOOKUP($L301,Languages!$A$1:$G$5057,4,FALSE),IF(Declaration!$I$4="Chinese",VLOOKUP($L301,Languages!$A$1:$G$5057,5,FALSE),IF(Declaration!$I$4="Japanese",VLOOKUP($L301,Languages!$A$1:$G$5057,6,FALSE),IF(Declaration!$I$4="Portugese",VLOOKUP($L301,Languages!$A$1:$G$5057,7,FALSE)))))))))</f>
        <v>Palm Fruit</v>
      </c>
      <c r="C301" s="103" t="str">
        <f>IF(M301="","",IF(Declaration!$I$4="English",M301,IF(Declaration!$I$4="French",VLOOKUP($M301,Languages!$A$1:$G$5057,2,FALSE),IF(Declaration!$I$4="Spanish",VLOOKUP($M301,Languages!$A$1:$G$5057,3,FALSE),IF(Declaration!$I$4="German",VLOOKUP($M301,Languages!$A$1:$G$5057,4,FALSE),IF(Declaration!$I$4="Chinese",VLOOKUP($M301,Languages!$A$1:$G$5057,5,FALSE),IF(Declaration!$I$4="Japanese",VLOOKUP($M301,Languages!$A$1:$G$5057,6,FALSE),IF(Declaration!$I$4="Portugese",VLOOKUP($M301,Languages!$A$1:$G$5057,7,FALSE)))))))))</f>
        <v>Indonesia</v>
      </c>
      <c r="D301" s="199"/>
      <c r="E301" s="199"/>
      <c r="H301">
        <f t="shared" si="18"/>
        <v>0</v>
      </c>
      <c r="L301" t="s">
        <v>4245</v>
      </c>
      <c r="M301" t="s">
        <v>1674</v>
      </c>
      <c r="N301" t="str">
        <f t="shared" si="19"/>
        <v>Palm Fruit</v>
      </c>
      <c r="O301" t="str">
        <f t="shared" si="20"/>
        <v>Palm Fruit</v>
      </c>
    </row>
    <row r="302" spans="2:15" ht="15.75" x14ac:dyDescent="0.25">
      <c r="B302" s="103" t="str">
        <f>IF(L302="","",IF(Declaration!$I$4="English",L302,IF(Declaration!$I$4="French",VLOOKUP($L302,Languages!$A$1:$G$5057,2,FALSE),IF(Declaration!$I$4="Spanish",VLOOKUP($L302,Languages!$A$1:$G$5057,3,FALSE),IF(Declaration!$I$4="German",VLOOKUP($L302,Languages!$A$1:$G$5057,4,FALSE),IF(Declaration!$I$4="Chinese",VLOOKUP($L302,Languages!$A$1:$G$5057,5,FALSE),IF(Declaration!$I$4="Japanese",VLOOKUP($L302,Languages!$A$1:$G$5057,6,FALSE),IF(Declaration!$I$4="Portugese",VLOOKUP($L302,Languages!$A$1:$G$5057,7,FALSE)))))))))</f>
        <v>Palm Fruit</v>
      </c>
      <c r="C302" s="103" t="str">
        <f>IF(M302="","",IF(Declaration!$I$4="English",M302,IF(Declaration!$I$4="French",VLOOKUP($M302,Languages!$A$1:$G$5057,2,FALSE),IF(Declaration!$I$4="Spanish",VLOOKUP($M302,Languages!$A$1:$G$5057,3,FALSE),IF(Declaration!$I$4="German",VLOOKUP($M302,Languages!$A$1:$G$5057,4,FALSE),IF(Declaration!$I$4="Chinese",VLOOKUP($M302,Languages!$A$1:$G$5057,5,FALSE),IF(Declaration!$I$4="Japanese",VLOOKUP($M302,Languages!$A$1:$G$5057,6,FALSE),IF(Declaration!$I$4="Portugese",VLOOKUP($M302,Languages!$A$1:$G$5057,7,FALSE)))))))))</f>
        <v>Malaysia</v>
      </c>
      <c r="D302" s="199"/>
      <c r="E302" s="199"/>
      <c r="H302">
        <f t="shared" si="18"/>
        <v>0</v>
      </c>
      <c r="L302" t="s">
        <v>4245</v>
      </c>
      <c r="M302" t="s">
        <v>1832</v>
      </c>
      <c r="N302" t="str">
        <f t="shared" si="19"/>
        <v>Palm Fruit</v>
      </c>
      <c r="O302" t="str">
        <f t="shared" si="20"/>
        <v>Palm Fruit</v>
      </c>
    </row>
    <row r="303" spans="2:15" ht="15.75" x14ac:dyDescent="0.25">
      <c r="B303" s="103" t="str">
        <f>IF(L303="","",IF(Declaration!$I$4="English",L303,IF(Declaration!$I$4="French",VLOOKUP($L303,Languages!$A$1:$G$5057,2,FALSE),IF(Declaration!$I$4="Spanish",VLOOKUP($L303,Languages!$A$1:$G$5057,3,FALSE),IF(Declaration!$I$4="German",VLOOKUP($L303,Languages!$A$1:$G$5057,4,FALSE),IF(Declaration!$I$4="Chinese",VLOOKUP($L303,Languages!$A$1:$G$5057,5,FALSE),IF(Declaration!$I$4="Japanese",VLOOKUP($L303,Languages!$A$1:$G$5057,6,FALSE),IF(Declaration!$I$4="Portugese",VLOOKUP($L303,Languages!$A$1:$G$5057,7,FALSE)))))))))</f>
        <v>Palm Fruit</v>
      </c>
      <c r="C303" s="103" t="str">
        <f>IF(M303="","",IF(Declaration!$I$4="English",M303,IF(Declaration!$I$4="French",VLOOKUP($M303,Languages!$A$1:$G$5057,2,FALSE),IF(Declaration!$I$4="Spanish",VLOOKUP($M303,Languages!$A$1:$G$5057,3,FALSE),IF(Declaration!$I$4="German",VLOOKUP($M303,Languages!$A$1:$G$5057,4,FALSE),IF(Declaration!$I$4="Chinese",VLOOKUP($M303,Languages!$A$1:$G$5057,5,FALSE),IF(Declaration!$I$4="Japanese",VLOOKUP($M303,Languages!$A$1:$G$5057,6,FALSE),IF(Declaration!$I$4="Portugese",VLOOKUP($M303,Languages!$A$1:$G$5057,7,FALSE)))))))))</f>
        <v>Sierra Leone</v>
      </c>
      <c r="D303" s="199"/>
      <c r="E303" s="199"/>
      <c r="H303">
        <f t="shared" si="18"/>
        <v>0</v>
      </c>
      <c r="L303" t="s">
        <v>4245</v>
      </c>
      <c r="M303" t="s">
        <v>2108</v>
      </c>
      <c r="N303" t="str">
        <f t="shared" si="19"/>
        <v>Palm Fruit</v>
      </c>
      <c r="O303" t="str">
        <f t="shared" si="20"/>
        <v>Palm Fruit</v>
      </c>
    </row>
    <row r="304" spans="2:15" ht="15.75" x14ac:dyDescent="0.25">
      <c r="B304" s="103" t="str">
        <f>IF(L304="","",IF(Declaration!$I$4="English",L304,IF(Declaration!$I$4="French",VLOOKUP($L304,Languages!$A$1:$G$5057,2,FALSE),IF(Declaration!$I$4="Spanish",VLOOKUP($L304,Languages!$A$1:$G$5057,3,FALSE),IF(Declaration!$I$4="German",VLOOKUP($L304,Languages!$A$1:$G$5057,4,FALSE),IF(Declaration!$I$4="Chinese",VLOOKUP($L304,Languages!$A$1:$G$5057,5,FALSE),IF(Declaration!$I$4="Japanese",VLOOKUP($L304,Languages!$A$1:$G$5057,6,FALSE),IF(Declaration!$I$4="Portugese",VLOOKUP($L304,Languages!$A$1:$G$5057,7,FALSE)))))))))</f>
        <v>Palm Thatch</v>
      </c>
      <c r="C304" s="103" t="str">
        <f>IF(M304="","",IF(Declaration!$I$4="English",M304,IF(Declaration!$I$4="French",VLOOKUP($M304,Languages!$A$1:$G$5057,2,FALSE),IF(Declaration!$I$4="Spanish",VLOOKUP($M304,Languages!$A$1:$G$5057,3,FALSE),IF(Declaration!$I$4="German",VLOOKUP($M304,Languages!$A$1:$G$5057,4,FALSE),IF(Declaration!$I$4="Chinese",VLOOKUP($M304,Languages!$A$1:$G$5057,5,FALSE),IF(Declaration!$I$4="Japanese",VLOOKUP($M304,Languages!$A$1:$G$5057,6,FALSE),IF(Declaration!$I$4="Portugese",VLOOKUP($M304,Languages!$A$1:$G$5057,7,FALSE)))))))))</f>
        <v>Burma</v>
      </c>
      <c r="D304" s="199"/>
      <c r="E304" s="199"/>
      <c r="H304">
        <f t="shared" si="18"/>
        <v>0</v>
      </c>
      <c r="L304" t="s">
        <v>62</v>
      </c>
      <c r="M304" t="s">
        <v>4982</v>
      </c>
      <c r="N304" t="str">
        <f t="shared" si="19"/>
        <v>Palm Thatch</v>
      </c>
      <c r="O304" t="str">
        <f t="shared" si="20"/>
        <v>Palm Thatch</v>
      </c>
    </row>
    <row r="305" spans="2:15" ht="15.75" x14ac:dyDescent="0.25">
      <c r="B305" s="103" t="str">
        <f>IF(L305="","",IF(Declaration!$I$4="English",L305,IF(Declaration!$I$4="French",VLOOKUP($L305,Languages!$A$1:$G$5057,2,FALSE),IF(Declaration!$I$4="Spanish",VLOOKUP($L305,Languages!$A$1:$G$5057,3,FALSE),IF(Declaration!$I$4="German",VLOOKUP($L305,Languages!$A$1:$G$5057,4,FALSE),IF(Declaration!$I$4="Chinese",VLOOKUP($L305,Languages!$A$1:$G$5057,5,FALSE),IF(Declaration!$I$4="Japanese",VLOOKUP($L305,Languages!$A$1:$G$5057,6,FALSE),IF(Declaration!$I$4="Portugese",VLOOKUP($L305,Languages!$A$1:$G$5057,7,FALSE)))))))))</f>
        <v>Peanuts</v>
      </c>
      <c r="C305" s="103" t="str">
        <f>IF(M305="","",IF(Declaration!$I$4="English",M305,IF(Declaration!$I$4="French",VLOOKUP($M305,Languages!$A$1:$G$5057,2,FALSE),IF(Declaration!$I$4="Spanish",VLOOKUP($M305,Languages!$A$1:$G$5057,3,FALSE),IF(Declaration!$I$4="German",VLOOKUP($M305,Languages!$A$1:$G$5057,4,FALSE),IF(Declaration!$I$4="Chinese",VLOOKUP($M305,Languages!$A$1:$G$5057,5,FALSE),IF(Declaration!$I$4="Japanese",VLOOKUP($M305,Languages!$A$1:$G$5057,6,FALSE),IF(Declaration!$I$4="Portugese",VLOOKUP($M305,Languages!$A$1:$G$5057,7,FALSE)))))))))</f>
        <v>Bolivia</v>
      </c>
      <c r="D305" s="199"/>
      <c r="E305" s="199"/>
      <c r="H305">
        <f t="shared" si="18"/>
        <v>0</v>
      </c>
      <c r="L305" t="s">
        <v>63</v>
      </c>
      <c r="M305" t="s">
        <v>4988</v>
      </c>
      <c r="N305" t="str">
        <f t="shared" si="19"/>
        <v>Peanuts</v>
      </c>
      <c r="O305" t="str">
        <f t="shared" si="20"/>
        <v>Peanuts</v>
      </c>
    </row>
    <row r="306" spans="2:15" ht="15.75" x14ac:dyDescent="0.25">
      <c r="B306" s="103" t="str">
        <f>IF(L306="","",IF(Declaration!$I$4="English",L306,IF(Declaration!$I$4="French",VLOOKUP($L306,Languages!$A$1:$G$5057,2,FALSE),IF(Declaration!$I$4="Spanish",VLOOKUP($L306,Languages!$A$1:$G$5057,3,FALSE),IF(Declaration!$I$4="German",VLOOKUP($L306,Languages!$A$1:$G$5057,4,FALSE),IF(Declaration!$I$4="Chinese",VLOOKUP($L306,Languages!$A$1:$G$5057,5,FALSE),IF(Declaration!$I$4="Japanese",VLOOKUP($L306,Languages!$A$1:$G$5057,6,FALSE),IF(Declaration!$I$4="Portugese",VLOOKUP($L306,Languages!$A$1:$G$5057,7,FALSE)))))))))</f>
        <v>Peanuts</v>
      </c>
      <c r="C306" s="103" t="str">
        <f>IF(M306="","",IF(Declaration!$I$4="English",M306,IF(Declaration!$I$4="French",VLOOKUP($M306,Languages!$A$1:$G$5057,2,FALSE),IF(Declaration!$I$4="Spanish",VLOOKUP($M306,Languages!$A$1:$G$5057,3,FALSE),IF(Declaration!$I$4="German",VLOOKUP($M306,Languages!$A$1:$G$5057,4,FALSE),IF(Declaration!$I$4="Chinese",VLOOKUP($M306,Languages!$A$1:$G$5057,5,FALSE),IF(Declaration!$I$4="Japanese",VLOOKUP($M306,Languages!$A$1:$G$5057,6,FALSE),IF(Declaration!$I$4="Portugese",VLOOKUP($M306,Languages!$A$1:$G$5057,7,FALSE)))))))))</f>
        <v>Paraguay</v>
      </c>
      <c r="D306" s="199"/>
      <c r="E306" s="199"/>
      <c r="H306">
        <f t="shared" si="18"/>
        <v>0</v>
      </c>
      <c r="L306" t="s">
        <v>63</v>
      </c>
      <c r="M306" t="s">
        <v>2003</v>
      </c>
      <c r="N306" t="str">
        <f t="shared" si="19"/>
        <v>Peanuts</v>
      </c>
      <c r="O306" t="str">
        <f t="shared" si="20"/>
        <v>Peanuts</v>
      </c>
    </row>
    <row r="307" spans="2:15" ht="15.75" x14ac:dyDescent="0.25">
      <c r="B307" s="103" t="str">
        <f>IF(L307="","",IF(Declaration!$I$4="English",L307,IF(Declaration!$I$4="French",VLOOKUP($L307,Languages!$A$1:$G$5057,2,FALSE),IF(Declaration!$I$4="Spanish",VLOOKUP($L307,Languages!$A$1:$G$5057,3,FALSE),IF(Declaration!$I$4="German",VLOOKUP($L307,Languages!$A$1:$G$5057,4,FALSE),IF(Declaration!$I$4="Chinese",VLOOKUP($L307,Languages!$A$1:$G$5057,5,FALSE),IF(Declaration!$I$4="Japanese",VLOOKUP($L307,Languages!$A$1:$G$5057,6,FALSE),IF(Declaration!$I$4="Portugese",VLOOKUP($L307,Languages!$A$1:$G$5057,7,FALSE)))))))))</f>
        <v>Peanuts</v>
      </c>
      <c r="C307" s="103" t="str">
        <f>IF(M307="","",IF(Declaration!$I$4="English",M307,IF(Declaration!$I$4="French",VLOOKUP($M307,Languages!$A$1:$G$5057,2,FALSE),IF(Declaration!$I$4="Spanish",VLOOKUP($M307,Languages!$A$1:$G$5057,3,FALSE),IF(Declaration!$I$4="German",VLOOKUP($M307,Languages!$A$1:$G$5057,4,FALSE),IF(Declaration!$I$4="Chinese",VLOOKUP($M307,Languages!$A$1:$G$5057,5,FALSE),IF(Declaration!$I$4="Japanese",VLOOKUP($M307,Languages!$A$1:$G$5057,6,FALSE),IF(Declaration!$I$4="Portugese",VLOOKUP($M307,Languages!$A$1:$G$5057,7,FALSE)))))))))</f>
        <v>Turkey</v>
      </c>
      <c r="D307" s="199"/>
      <c r="E307" s="199"/>
      <c r="H307">
        <f t="shared" si="18"/>
        <v>0</v>
      </c>
      <c r="L307" t="s">
        <v>63</v>
      </c>
      <c r="M307" t="s">
        <v>2256</v>
      </c>
      <c r="N307" t="str">
        <f t="shared" si="19"/>
        <v>Peanuts</v>
      </c>
      <c r="O307" t="str">
        <f t="shared" si="20"/>
        <v>Peanuts</v>
      </c>
    </row>
    <row r="308" spans="2:15" ht="15.75" x14ac:dyDescent="0.25">
      <c r="B308" s="103" t="str">
        <f>IF(L308="","",IF(Declaration!$I$4="English",L308,IF(Declaration!$I$4="French",VLOOKUP($L308,Languages!$A$1:$G$5057,2,FALSE),IF(Declaration!$I$4="Spanish",VLOOKUP($L308,Languages!$A$1:$G$5057,3,FALSE),IF(Declaration!$I$4="German",VLOOKUP($L308,Languages!$A$1:$G$5057,4,FALSE),IF(Declaration!$I$4="Chinese",VLOOKUP($L308,Languages!$A$1:$G$5057,5,FALSE),IF(Declaration!$I$4="Japanese",VLOOKUP($L308,Languages!$A$1:$G$5057,6,FALSE),IF(Declaration!$I$4="Portugese",VLOOKUP($L308,Languages!$A$1:$G$5057,7,FALSE)))))))))</f>
        <v>Pepper</v>
      </c>
      <c r="C308" s="103" t="str">
        <f>IF(M308="","",IF(Declaration!$I$4="English",M308,IF(Declaration!$I$4="French",VLOOKUP($M308,Languages!$A$1:$G$5057,2,FALSE),IF(Declaration!$I$4="Spanish",VLOOKUP($M308,Languages!$A$1:$G$5057,3,FALSE),IF(Declaration!$I$4="German",VLOOKUP($M308,Languages!$A$1:$G$5057,4,FALSE),IF(Declaration!$I$4="Chinese",VLOOKUP($M308,Languages!$A$1:$G$5057,5,FALSE),IF(Declaration!$I$4="Japanese",VLOOKUP($M308,Languages!$A$1:$G$5057,6,FALSE),IF(Declaration!$I$4="Portugese",VLOOKUP($M308,Languages!$A$1:$G$5057,7,FALSE)))))))))</f>
        <v>Vietnam</v>
      </c>
      <c r="D308" s="199"/>
      <c r="E308" s="199"/>
      <c r="H308">
        <f t="shared" si="18"/>
        <v>0</v>
      </c>
      <c r="L308" t="s">
        <v>64</v>
      </c>
      <c r="M308" t="s">
        <v>2323</v>
      </c>
      <c r="N308" t="str">
        <f t="shared" si="19"/>
        <v>Pepper</v>
      </c>
      <c r="O308" t="str">
        <f t="shared" si="20"/>
        <v>Pepper</v>
      </c>
    </row>
    <row r="309" spans="2:15" ht="15.75" x14ac:dyDescent="0.25">
      <c r="B309" s="103" t="str">
        <f>IF(L309="","",IF(Declaration!$I$4="English",L309,IF(Declaration!$I$4="French",VLOOKUP($L309,Languages!$A$1:$G$5057,2,FALSE),IF(Declaration!$I$4="Spanish",VLOOKUP($L309,Languages!$A$1:$G$5057,3,FALSE),IF(Declaration!$I$4="German",VLOOKUP($L309,Languages!$A$1:$G$5057,4,FALSE),IF(Declaration!$I$4="Chinese",VLOOKUP($L309,Languages!$A$1:$G$5057,5,FALSE),IF(Declaration!$I$4="Japanese",VLOOKUP($L309,Languages!$A$1:$G$5057,6,FALSE),IF(Declaration!$I$4="Portugese",VLOOKUP($L309,Languages!$A$1:$G$5057,7,FALSE)))))))))</f>
        <v>Peppers</v>
      </c>
      <c r="C309" s="103" t="str">
        <f>IF(M309="","",IF(Declaration!$I$4="English",M309,IF(Declaration!$I$4="French",VLOOKUP($M309,Languages!$A$1:$G$5057,2,FALSE),IF(Declaration!$I$4="Spanish",VLOOKUP($M309,Languages!$A$1:$G$5057,3,FALSE),IF(Declaration!$I$4="German",VLOOKUP($M309,Languages!$A$1:$G$5057,4,FALSE),IF(Declaration!$I$4="Chinese",VLOOKUP($M309,Languages!$A$1:$G$5057,5,FALSE),IF(Declaration!$I$4="Japanese",VLOOKUP($M309,Languages!$A$1:$G$5057,6,FALSE),IF(Declaration!$I$4="Portugese",VLOOKUP($M309,Languages!$A$1:$G$5057,7,FALSE)))))))))</f>
        <v>Paraguay</v>
      </c>
      <c r="D309" s="199"/>
      <c r="E309" s="199"/>
      <c r="H309">
        <f t="shared" si="18"/>
        <v>0</v>
      </c>
      <c r="L309" t="s">
        <v>65</v>
      </c>
      <c r="M309" t="s">
        <v>2003</v>
      </c>
      <c r="N309" t="str">
        <f t="shared" si="19"/>
        <v>Peppers</v>
      </c>
      <c r="O309" t="str">
        <f t="shared" si="20"/>
        <v>Peppers</v>
      </c>
    </row>
    <row r="310" spans="2:15" ht="15.75" x14ac:dyDescent="0.25">
      <c r="B310" s="103" t="str">
        <f>IF(L310="","",IF(Declaration!$I$4="English",L310,IF(Declaration!$I$4="French",VLOOKUP($L310,Languages!$A$1:$G$5057,2,FALSE),IF(Declaration!$I$4="Spanish",VLOOKUP($L310,Languages!$A$1:$G$5057,3,FALSE),IF(Declaration!$I$4="German",VLOOKUP($L310,Languages!$A$1:$G$5057,4,FALSE),IF(Declaration!$I$4="Chinese",VLOOKUP($L310,Languages!$A$1:$G$5057,5,FALSE),IF(Declaration!$I$4="Japanese",VLOOKUP($L310,Languages!$A$1:$G$5057,6,FALSE),IF(Declaration!$I$4="Portugese",VLOOKUP($L310,Languages!$A$1:$G$5057,7,FALSE)))))))))</f>
        <v>Photovoltaic Ingots</v>
      </c>
      <c r="C310" s="103" t="str">
        <f>IF(M310="","",IF(Declaration!$I$4="English",M310,IF(Declaration!$I$4="French",VLOOKUP($M310,Languages!$A$1:$G$5057,2,FALSE),IF(Declaration!$I$4="Spanish",VLOOKUP($M310,Languages!$A$1:$G$5057,3,FALSE),IF(Declaration!$I$4="German",VLOOKUP($M310,Languages!$A$1:$G$5057,4,FALSE),IF(Declaration!$I$4="Chinese",VLOOKUP($M310,Languages!$A$1:$G$5057,5,FALSE),IF(Declaration!$I$4="Japanese",VLOOKUP($M310,Languages!$A$1:$G$5057,6,FALSE),IF(Declaration!$I$4="Portugese",VLOOKUP($M310,Languages!$A$1:$G$5057,7,FALSE)))))))))</f>
        <v>China</v>
      </c>
      <c r="D310" s="199"/>
      <c r="E310" s="199"/>
      <c r="H310">
        <f t="shared" si="18"/>
        <v>0</v>
      </c>
      <c r="L310" t="s">
        <v>4612</v>
      </c>
      <c r="M310" t="s">
        <v>1413</v>
      </c>
      <c r="N310" t="str">
        <f t="shared" si="19"/>
        <v>Photovoltaic Ingots</v>
      </c>
      <c r="O310" t="str">
        <f t="shared" si="20"/>
        <v>Photovoltaic Ingots</v>
      </c>
    </row>
    <row r="311" spans="2:15" ht="15.75" x14ac:dyDescent="0.25">
      <c r="B311" s="103" t="str">
        <f>IF(L311="","",IF(Declaration!$I$4="English",L311,IF(Declaration!$I$4="French",VLOOKUP($L311,Languages!$A$1:$G$5057,2,FALSE),IF(Declaration!$I$4="Spanish",VLOOKUP($L311,Languages!$A$1:$G$5057,3,FALSE),IF(Declaration!$I$4="German",VLOOKUP($L311,Languages!$A$1:$G$5057,4,FALSE),IF(Declaration!$I$4="Chinese",VLOOKUP($L311,Languages!$A$1:$G$5057,5,FALSE),IF(Declaration!$I$4="Japanese",VLOOKUP($L311,Languages!$A$1:$G$5057,6,FALSE),IF(Declaration!$I$4="Portugese",VLOOKUP($L311,Languages!$A$1:$G$5057,7,FALSE)))))))))</f>
        <v>Photovoltaic Wafers</v>
      </c>
      <c r="C311" s="103" t="str">
        <f>IF(M311="","",IF(Declaration!$I$4="English",M311,IF(Declaration!$I$4="French",VLOOKUP($M311,Languages!$A$1:$G$5057,2,FALSE),IF(Declaration!$I$4="Spanish",VLOOKUP($M311,Languages!$A$1:$G$5057,3,FALSE),IF(Declaration!$I$4="German",VLOOKUP($M311,Languages!$A$1:$G$5057,4,FALSE),IF(Declaration!$I$4="Chinese",VLOOKUP($M311,Languages!$A$1:$G$5057,5,FALSE),IF(Declaration!$I$4="Japanese",VLOOKUP($M311,Languages!$A$1:$G$5057,6,FALSE),IF(Declaration!$I$4="Portugese",VLOOKUP($M311,Languages!$A$1:$G$5057,7,FALSE)))))))))</f>
        <v>China</v>
      </c>
      <c r="D311" s="199"/>
      <c r="E311" s="199"/>
      <c r="H311">
        <f t="shared" si="18"/>
        <v>0</v>
      </c>
      <c r="L311" t="s">
        <v>4613</v>
      </c>
      <c r="M311" t="s">
        <v>1413</v>
      </c>
      <c r="N311" t="str">
        <f t="shared" si="19"/>
        <v>Photovoltaic Wafers</v>
      </c>
      <c r="O311" t="str">
        <f t="shared" si="20"/>
        <v>Photovoltaic Wafers</v>
      </c>
    </row>
    <row r="312" spans="2:15" ht="15.75" x14ac:dyDescent="0.25">
      <c r="B312" s="103" t="str">
        <f>IF(L312="","",IF(Declaration!$I$4="English",L312,IF(Declaration!$I$4="French",VLOOKUP($L312,Languages!$A$1:$G$5057,2,FALSE),IF(Declaration!$I$4="Spanish",VLOOKUP($L312,Languages!$A$1:$G$5057,3,FALSE),IF(Declaration!$I$4="German",VLOOKUP($L312,Languages!$A$1:$G$5057,4,FALSE),IF(Declaration!$I$4="Chinese",VLOOKUP($L312,Languages!$A$1:$G$5057,5,FALSE),IF(Declaration!$I$4="Japanese",VLOOKUP($L312,Languages!$A$1:$G$5057,6,FALSE),IF(Declaration!$I$4="Portugese",VLOOKUP($L312,Languages!$A$1:$G$5057,7,FALSE)))))))))</f>
        <v>Pineapples</v>
      </c>
      <c r="C312" s="103" t="str">
        <f>IF(M312="","",IF(Declaration!$I$4="English",M312,IF(Declaration!$I$4="French",VLOOKUP($M312,Languages!$A$1:$G$5057,2,FALSE),IF(Declaration!$I$4="Spanish",VLOOKUP($M312,Languages!$A$1:$G$5057,3,FALSE),IF(Declaration!$I$4="German",VLOOKUP($M312,Languages!$A$1:$G$5057,4,FALSE),IF(Declaration!$I$4="Chinese",VLOOKUP($M312,Languages!$A$1:$G$5057,5,FALSE),IF(Declaration!$I$4="Japanese",VLOOKUP($M312,Languages!$A$1:$G$5057,6,FALSE),IF(Declaration!$I$4="Portugese",VLOOKUP($M312,Languages!$A$1:$G$5057,7,FALSE)))))))))</f>
        <v>Brazil</v>
      </c>
      <c r="D312" s="199"/>
      <c r="E312" s="199"/>
      <c r="H312">
        <f t="shared" si="18"/>
        <v>0</v>
      </c>
      <c r="L312" t="s">
        <v>66</v>
      </c>
      <c r="M312" t="s">
        <v>1348</v>
      </c>
      <c r="N312" t="str">
        <f t="shared" si="19"/>
        <v>Pineapples</v>
      </c>
      <c r="O312" t="str">
        <f t="shared" si="20"/>
        <v>Pineapples</v>
      </c>
    </row>
    <row r="313" spans="2:15" ht="15.75" x14ac:dyDescent="0.25">
      <c r="B313" s="103" t="str">
        <f>IF(L313="","",IF(Declaration!$I$4="English",L313,IF(Declaration!$I$4="French",VLOOKUP($L313,Languages!$A$1:$G$5057,2,FALSE),IF(Declaration!$I$4="Spanish",VLOOKUP($L313,Languages!$A$1:$G$5057,3,FALSE),IF(Declaration!$I$4="German",VLOOKUP($L313,Languages!$A$1:$G$5057,4,FALSE),IF(Declaration!$I$4="Chinese",VLOOKUP($L313,Languages!$A$1:$G$5057,5,FALSE),IF(Declaration!$I$4="Japanese",VLOOKUP($L313,Languages!$A$1:$G$5057,6,FALSE),IF(Declaration!$I$4="Portugese",VLOOKUP($L313,Languages!$A$1:$G$5057,7,FALSE)))))))))</f>
        <v>Polysilicon</v>
      </c>
      <c r="C313" s="103" t="str">
        <f>IF(M313="","",IF(Declaration!$I$4="English",M313,IF(Declaration!$I$4="French",VLOOKUP($M313,Languages!$A$1:$G$5057,2,FALSE),IF(Declaration!$I$4="Spanish",VLOOKUP($M313,Languages!$A$1:$G$5057,3,FALSE),IF(Declaration!$I$4="German",VLOOKUP($M313,Languages!$A$1:$G$5057,4,FALSE),IF(Declaration!$I$4="Chinese",VLOOKUP($M313,Languages!$A$1:$G$5057,5,FALSE),IF(Declaration!$I$4="Japanese",VLOOKUP($M313,Languages!$A$1:$G$5057,6,FALSE),IF(Declaration!$I$4="Portugese",VLOOKUP($M313,Languages!$A$1:$G$5057,7,FALSE)))))))))</f>
        <v>China</v>
      </c>
      <c r="D313" s="199"/>
      <c r="E313" s="199"/>
      <c r="H313">
        <f t="shared" si="18"/>
        <v>0</v>
      </c>
      <c r="L313" t="s">
        <v>127</v>
      </c>
      <c r="M313" t="s">
        <v>1413</v>
      </c>
      <c r="N313" t="str">
        <f t="shared" si="19"/>
        <v>Polysilicon</v>
      </c>
      <c r="O313" t="str">
        <f t="shared" si="20"/>
        <v>Polysilicon</v>
      </c>
    </row>
    <row r="314" spans="2:15" ht="15.75" x14ac:dyDescent="0.25">
      <c r="B314" s="103" t="str">
        <f>IF(L314="","",IF(Declaration!$I$4="English",L314,IF(Declaration!$I$4="French",VLOOKUP($L314,Languages!$A$1:$G$5057,2,FALSE),IF(Declaration!$I$4="Spanish",VLOOKUP($L314,Languages!$A$1:$G$5057,3,FALSE),IF(Declaration!$I$4="German",VLOOKUP($L314,Languages!$A$1:$G$5057,4,FALSE),IF(Declaration!$I$4="Chinese",VLOOKUP($L314,Languages!$A$1:$G$5057,5,FALSE),IF(Declaration!$I$4="Japanese",VLOOKUP($L314,Languages!$A$1:$G$5057,6,FALSE),IF(Declaration!$I$4="Portugese",VLOOKUP($L314,Languages!$A$1:$G$5057,7,FALSE)))))))))</f>
        <v>Poppies</v>
      </c>
      <c r="C314" s="103" t="str">
        <f>IF(M314="","",IF(Declaration!$I$4="English",M314,IF(Declaration!$I$4="French",VLOOKUP($M314,Languages!$A$1:$G$5057,2,FALSE),IF(Declaration!$I$4="Spanish",VLOOKUP($M314,Languages!$A$1:$G$5057,3,FALSE),IF(Declaration!$I$4="German",VLOOKUP($M314,Languages!$A$1:$G$5057,4,FALSE),IF(Declaration!$I$4="Chinese",VLOOKUP($M314,Languages!$A$1:$G$5057,5,FALSE),IF(Declaration!$I$4="Japanese",VLOOKUP($M314,Languages!$A$1:$G$5057,6,FALSE),IF(Declaration!$I$4="Portugese",VLOOKUP($M314,Languages!$A$1:$G$5057,7,FALSE)))))))))</f>
        <v>Afghanistan</v>
      </c>
      <c r="D314" s="199"/>
      <c r="E314" s="199"/>
      <c r="H314">
        <f t="shared" si="18"/>
        <v>0</v>
      </c>
      <c r="L314" t="s">
        <v>67</v>
      </c>
      <c r="M314" t="s">
        <v>1220</v>
      </c>
      <c r="N314" t="str">
        <f t="shared" si="19"/>
        <v>Poppies</v>
      </c>
      <c r="O314" t="str">
        <f t="shared" si="20"/>
        <v>Poppies</v>
      </c>
    </row>
    <row r="315" spans="2:15" ht="15.75" x14ac:dyDescent="0.25">
      <c r="B315" s="103" t="str">
        <f>IF(L315="","",IF(Declaration!$I$4="English",L315,IF(Declaration!$I$4="French",VLOOKUP($L315,Languages!$A$1:$G$5057,2,FALSE),IF(Declaration!$I$4="Spanish",VLOOKUP($L315,Languages!$A$1:$G$5057,3,FALSE),IF(Declaration!$I$4="German",VLOOKUP($L315,Languages!$A$1:$G$5057,4,FALSE),IF(Declaration!$I$4="Chinese",VLOOKUP($L315,Languages!$A$1:$G$5057,5,FALSE),IF(Declaration!$I$4="Japanese",VLOOKUP($L315,Languages!$A$1:$G$5057,6,FALSE),IF(Declaration!$I$4="Portugese",VLOOKUP($L315,Languages!$A$1:$G$5057,7,FALSE)))))))))</f>
        <v>Poppies</v>
      </c>
      <c r="C315" s="103" t="str">
        <f>IF(M315="","",IF(Declaration!$I$4="English",M315,IF(Declaration!$I$4="French",VLOOKUP($M315,Languages!$A$1:$G$5057,2,FALSE),IF(Declaration!$I$4="Spanish",VLOOKUP($M315,Languages!$A$1:$G$5057,3,FALSE),IF(Declaration!$I$4="German",VLOOKUP($M315,Languages!$A$1:$G$5057,4,FALSE),IF(Declaration!$I$4="Chinese",VLOOKUP($M315,Languages!$A$1:$G$5057,5,FALSE),IF(Declaration!$I$4="Japanese",VLOOKUP($M315,Languages!$A$1:$G$5057,6,FALSE),IF(Declaration!$I$4="Portugese",VLOOKUP($M315,Languages!$A$1:$G$5057,7,FALSE)))))))))</f>
        <v>Mexico</v>
      </c>
      <c r="D315" s="199"/>
      <c r="E315" s="199"/>
      <c r="H315">
        <f t="shared" si="18"/>
        <v>0</v>
      </c>
      <c r="L315" t="s">
        <v>67</v>
      </c>
      <c r="M315" t="s">
        <v>1870</v>
      </c>
      <c r="N315" t="str">
        <f t="shared" si="19"/>
        <v>Poppies</v>
      </c>
      <c r="O315" t="str">
        <f t="shared" si="20"/>
        <v>Poppies</v>
      </c>
    </row>
    <row r="316" spans="2:15" ht="15.75" x14ac:dyDescent="0.25">
      <c r="B316" s="103" t="str">
        <f>IF(L316="","",IF(Declaration!$I$4="English",L316,IF(Declaration!$I$4="French",VLOOKUP($L316,Languages!$A$1:$G$5057,2,FALSE),IF(Declaration!$I$4="Spanish",VLOOKUP($L316,Languages!$A$1:$G$5057,3,FALSE),IF(Declaration!$I$4="German",VLOOKUP($L316,Languages!$A$1:$G$5057,4,FALSE),IF(Declaration!$I$4="Chinese",VLOOKUP($L316,Languages!$A$1:$G$5057,5,FALSE),IF(Declaration!$I$4="Japanese",VLOOKUP($L316,Languages!$A$1:$G$5057,6,FALSE),IF(Declaration!$I$4="Portugese",VLOOKUP($L316,Languages!$A$1:$G$5057,7,FALSE)))))))))</f>
        <v>Pornography</v>
      </c>
      <c r="C316" s="103" t="str">
        <f>IF(M316="","",IF(Declaration!$I$4="English",M316,IF(Declaration!$I$4="French",VLOOKUP($M316,Languages!$A$1:$G$5057,2,FALSE),IF(Declaration!$I$4="Spanish",VLOOKUP($M316,Languages!$A$1:$G$5057,3,FALSE),IF(Declaration!$I$4="German",VLOOKUP($M316,Languages!$A$1:$G$5057,4,FALSE),IF(Declaration!$I$4="Chinese",VLOOKUP($M316,Languages!$A$1:$G$5057,5,FALSE),IF(Declaration!$I$4="Japanese",VLOOKUP($M316,Languages!$A$1:$G$5057,6,FALSE),IF(Declaration!$I$4="Portugese",VLOOKUP($M316,Languages!$A$1:$G$5057,7,FALSE)))))))))</f>
        <v>Colombia</v>
      </c>
      <c r="D316" s="199"/>
      <c r="E316" s="199"/>
      <c r="H316">
        <f t="shared" si="18"/>
        <v>0</v>
      </c>
      <c r="L316" t="s">
        <v>175</v>
      </c>
      <c r="M316" t="s">
        <v>1435</v>
      </c>
      <c r="N316" t="str">
        <f t="shared" si="19"/>
        <v>Pornography</v>
      </c>
      <c r="O316" t="str">
        <f t="shared" si="20"/>
        <v>Pornography</v>
      </c>
    </row>
    <row r="317" spans="2:15" ht="15.75" x14ac:dyDescent="0.25">
      <c r="B317" s="103" t="str">
        <f>IF(L317="","",IF(Declaration!$I$4="English",L317,IF(Declaration!$I$4="French",VLOOKUP($L317,Languages!$A$1:$G$5057,2,FALSE),IF(Declaration!$I$4="Spanish",VLOOKUP($L317,Languages!$A$1:$G$5057,3,FALSE),IF(Declaration!$I$4="German",VLOOKUP($L317,Languages!$A$1:$G$5057,4,FALSE),IF(Declaration!$I$4="Chinese",VLOOKUP($L317,Languages!$A$1:$G$5057,5,FALSE),IF(Declaration!$I$4="Japanese",VLOOKUP($L317,Languages!$A$1:$G$5057,6,FALSE),IF(Declaration!$I$4="Portugese",VLOOKUP($L317,Languages!$A$1:$G$5057,7,FALSE)))))))))</f>
        <v>Pornography</v>
      </c>
      <c r="C317" s="103" t="str">
        <f>IF(M317="","",IF(Declaration!$I$4="English",M317,IF(Declaration!$I$4="French",VLOOKUP($M317,Languages!$A$1:$G$5057,2,FALSE),IF(Declaration!$I$4="Spanish",VLOOKUP($M317,Languages!$A$1:$G$5057,3,FALSE),IF(Declaration!$I$4="German",VLOOKUP($M317,Languages!$A$1:$G$5057,4,FALSE),IF(Declaration!$I$4="Chinese",VLOOKUP($M317,Languages!$A$1:$G$5057,5,FALSE),IF(Declaration!$I$4="Japanese",VLOOKUP($M317,Languages!$A$1:$G$5057,6,FALSE),IF(Declaration!$I$4="Portugese",VLOOKUP($M317,Languages!$A$1:$G$5057,7,FALSE)))))))))</f>
        <v>Mexico</v>
      </c>
      <c r="D317" s="199"/>
      <c r="E317" s="199"/>
      <c r="H317">
        <f t="shared" si="18"/>
        <v>0</v>
      </c>
      <c r="L317" t="s">
        <v>175</v>
      </c>
      <c r="M317" t="s">
        <v>1870</v>
      </c>
      <c r="N317" t="str">
        <f t="shared" si="19"/>
        <v>Pornography</v>
      </c>
      <c r="O317" t="str">
        <f t="shared" si="20"/>
        <v>Pornography</v>
      </c>
    </row>
    <row r="318" spans="2:15" ht="15.75" x14ac:dyDescent="0.25">
      <c r="B318" s="103" t="str">
        <f>IF(L318="","",IF(Declaration!$I$4="English",L318,IF(Declaration!$I$4="French",VLOOKUP($L318,Languages!$A$1:$G$5057,2,FALSE),IF(Declaration!$I$4="Spanish",VLOOKUP($L318,Languages!$A$1:$G$5057,3,FALSE),IF(Declaration!$I$4="German",VLOOKUP($L318,Languages!$A$1:$G$5057,4,FALSE),IF(Declaration!$I$4="Chinese",VLOOKUP($L318,Languages!$A$1:$G$5057,5,FALSE),IF(Declaration!$I$4="Japanese",VLOOKUP($L318,Languages!$A$1:$G$5057,6,FALSE),IF(Declaration!$I$4="Portugese",VLOOKUP($L318,Languages!$A$1:$G$5057,7,FALSE)))))))))</f>
        <v>Pornography</v>
      </c>
      <c r="C318" s="103" t="str">
        <f>IF(M318="","",IF(Declaration!$I$4="English",M318,IF(Declaration!$I$4="French",VLOOKUP($M318,Languages!$A$1:$G$5057,2,FALSE),IF(Declaration!$I$4="Spanish",VLOOKUP($M318,Languages!$A$1:$G$5057,3,FALSE),IF(Declaration!$I$4="German",VLOOKUP($M318,Languages!$A$1:$G$5057,4,FALSE),IF(Declaration!$I$4="Chinese",VLOOKUP($M318,Languages!$A$1:$G$5057,5,FALSE),IF(Declaration!$I$4="Japanese",VLOOKUP($M318,Languages!$A$1:$G$5057,6,FALSE),IF(Declaration!$I$4="Portugese",VLOOKUP($M318,Languages!$A$1:$G$5057,7,FALSE)))))))))</f>
        <v>Paraguay</v>
      </c>
      <c r="D318" s="199"/>
      <c r="E318" s="199"/>
      <c r="H318">
        <f t="shared" si="18"/>
        <v>0</v>
      </c>
      <c r="L318" t="s">
        <v>175</v>
      </c>
      <c r="M318" t="s">
        <v>2003</v>
      </c>
      <c r="N318" t="str">
        <f t="shared" si="19"/>
        <v>Pornography</v>
      </c>
      <c r="O318" t="str">
        <f t="shared" si="20"/>
        <v>Pornography</v>
      </c>
    </row>
    <row r="319" spans="2:15" ht="15.75" x14ac:dyDescent="0.25">
      <c r="B319" s="103" t="str">
        <f>IF(L319="","",IF(Declaration!$I$4="English",L319,IF(Declaration!$I$4="French",VLOOKUP($L319,Languages!$A$1:$G$5057,2,FALSE),IF(Declaration!$I$4="Spanish",VLOOKUP($L319,Languages!$A$1:$G$5057,3,FALSE),IF(Declaration!$I$4="German",VLOOKUP($L319,Languages!$A$1:$G$5057,4,FALSE),IF(Declaration!$I$4="Chinese",VLOOKUP($L319,Languages!$A$1:$G$5057,5,FALSE),IF(Declaration!$I$4="Japanese",VLOOKUP($L319,Languages!$A$1:$G$5057,6,FALSE),IF(Declaration!$I$4="Portugese",VLOOKUP($L319,Languages!$A$1:$G$5057,7,FALSE)))))))))</f>
        <v>Pornography</v>
      </c>
      <c r="C319" s="103" t="str">
        <f>IF(M319="","",IF(Declaration!$I$4="English",M319,IF(Declaration!$I$4="French",VLOOKUP($M319,Languages!$A$1:$G$5057,2,FALSE),IF(Declaration!$I$4="Spanish",VLOOKUP($M319,Languages!$A$1:$G$5057,3,FALSE),IF(Declaration!$I$4="German",VLOOKUP($M319,Languages!$A$1:$G$5057,4,FALSE),IF(Declaration!$I$4="Chinese",VLOOKUP($M319,Languages!$A$1:$G$5057,5,FALSE),IF(Declaration!$I$4="Japanese",VLOOKUP($M319,Languages!$A$1:$G$5057,6,FALSE),IF(Declaration!$I$4="Portugese",VLOOKUP($M319,Languages!$A$1:$G$5057,7,FALSE)))))))))</f>
        <v>Philippines</v>
      </c>
      <c r="D319" s="199"/>
      <c r="E319" s="199"/>
      <c r="H319">
        <f t="shared" si="18"/>
        <v>0</v>
      </c>
      <c r="L319" t="s">
        <v>175</v>
      </c>
      <c r="M319" t="s">
        <v>2012</v>
      </c>
      <c r="N319" t="str">
        <f t="shared" si="19"/>
        <v>Pornography</v>
      </c>
      <c r="O319" t="str">
        <f t="shared" si="20"/>
        <v>Pornography</v>
      </c>
    </row>
    <row r="320" spans="2:15" ht="15.75" x14ac:dyDescent="0.25">
      <c r="B320" s="103" t="str">
        <f>IF(L320="","",IF(Declaration!$I$4="English",L320,IF(Declaration!$I$4="French",VLOOKUP($L320,Languages!$A$1:$G$5057,2,FALSE),IF(Declaration!$I$4="Spanish",VLOOKUP($L320,Languages!$A$1:$G$5057,3,FALSE),IF(Declaration!$I$4="German",VLOOKUP($L320,Languages!$A$1:$G$5057,4,FALSE),IF(Declaration!$I$4="Chinese",VLOOKUP($L320,Languages!$A$1:$G$5057,5,FALSE),IF(Declaration!$I$4="Japanese",VLOOKUP($L320,Languages!$A$1:$G$5057,6,FALSE),IF(Declaration!$I$4="Portugese",VLOOKUP($L320,Languages!$A$1:$G$5057,7,FALSE)))))))))</f>
        <v>Pornography</v>
      </c>
      <c r="C320" s="103" t="str">
        <f>IF(M320="","",IF(Declaration!$I$4="English",M320,IF(Declaration!$I$4="French",VLOOKUP($M320,Languages!$A$1:$G$5057,2,FALSE),IF(Declaration!$I$4="Spanish",VLOOKUP($M320,Languages!$A$1:$G$5057,3,FALSE),IF(Declaration!$I$4="German",VLOOKUP($M320,Languages!$A$1:$G$5057,4,FALSE),IF(Declaration!$I$4="Chinese",VLOOKUP($M320,Languages!$A$1:$G$5057,5,FALSE),IF(Declaration!$I$4="Japanese",VLOOKUP($M320,Languages!$A$1:$G$5057,6,FALSE),IF(Declaration!$I$4="Portugese",VLOOKUP($M320,Languages!$A$1:$G$5057,7,FALSE)))))))))</f>
        <v>Russia</v>
      </c>
      <c r="D320" s="199"/>
      <c r="E320" s="199"/>
      <c r="H320">
        <f t="shared" si="18"/>
        <v>0</v>
      </c>
      <c r="L320" t="s">
        <v>175</v>
      </c>
      <c r="M320" t="s">
        <v>5006</v>
      </c>
      <c r="N320" t="str">
        <f t="shared" si="19"/>
        <v>Pornography</v>
      </c>
      <c r="O320" t="str">
        <f t="shared" si="20"/>
        <v>Pornography</v>
      </c>
    </row>
    <row r="321" spans="2:15" ht="15.75" x14ac:dyDescent="0.25">
      <c r="B321" s="103" t="str">
        <f>IF(L321="","",IF(Declaration!$I$4="English",L321,IF(Declaration!$I$4="French",VLOOKUP($L321,Languages!$A$1:$G$5057,2,FALSE),IF(Declaration!$I$4="Spanish",VLOOKUP($L321,Languages!$A$1:$G$5057,3,FALSE),IF(Declaration!$I$4="German",VLOOKUP($L321,Languages!$A$1:$G$5057,4,FALSE),IF(Declaration!$I$4="Chinese",VLOOKUP($L321,Languages!$A$1:$G$5057,5,FALSE),IF(Declaration!$I$4="Japanese",VLOOKUP($L321,Languages!$A$1:$G$5057,6,FALSE),IF(Declaration!$I$4="Portugese",VLOOKUP($L321,Languages!$A$1:$G$5057,7,FALSE)))))))))</f>
        <v>Pornography</v>
      </c>
      <c r="C321" s="103" t="str">
        <f>IF(M321="","",IF(Declaration!$I$4="English",M321,IF(Declaration!$I$4="French",VLOOKUP($M321,Languages!$A$1:$G$5057,2,FALSE),IF(Declaration!$I$4="Spanish",VLOOKUP($M321,Languages!$A$1:$G$5057,3,FALSE),IF(Declaration!$I$4="German",VLOOKUP($M321,Languages!$A$1:$G$5057,4,FALSE),IF(Declaration!$I$4="Chinese",VLOOKUP($M321,Languages!$A$1:$G$5057,5,FALSE),IF(Declaration!$I$4="Japanese",VLOOKUP($M321,Languages!$A$1:$G$5057,6,FALSE),IF(Declaration!$I$4="Portugese",VLOOKUP($M321,Languages!$A$1:$G$5057,7,FALSE)))))))))</f>
        <v>Thailand</v>
      </c>
      <c r="D321" s="199"/>
      <c r="E321" s="199"/>
      <c r="H321">
        <f t="shared" si="18"/>
        <v>0</v>
      </c>
      <c r="L321" t="s">
        <v>175</v>
      </c>
      <c r="M321" t="s">
        <v>2225</v>
      </c>
      <c r="N321" t="str">
        <f t="shared" si="19"/>
        <v>Pornography</v>
      </c>
      <c r="O321" t="str">
        <f t="shared" si="20"/>
        <v>Pornography</v>
      </c>
    </row>
    <row r="322" spans="2:15" ht="15.75" x14ac:dyDescent="0.25">
      <c r="B322" s="103" t="str">
        <f>IF(L322="","",IF(Declaration!$I$4="English",L322,IF(Declaration!$I$4="French",VLOOKUP($L322,Languages!$A$1:$G$5057,2,FALSE),IF(Declaration!$I$4="Spanish",VLOOKUP($L322,Languages!$A$1:$G$5057,3,FALSE),IF(Declaration!$I$4="German",VLOOKUP($L322,Languages!$A$1:$G$5057,4,FALSE),IF(Declaration!$I$4="Chinese",VLOOKUP($L322,Languages!$A$1:$G$5057,5,FALSE),IF(Declaration!$I$4="Japanese",VLOOKUP($L322,Languages!$A$1:$G$5057,6,FALSE),IF(Declaration!$I$4="Portugese",VLOOKUP($L322,Languages!$A$1:$G$5057,7,FALSE)))))))))</f>
        <v>Pornography</v>
      </c>
      <c r="C322" s="103" t="str">
        <f>IF(M322="","",IF(Declaration!$I$4="English",M322,IF(Declaration!$I$4="French",VLOOKUP($M322,Languages!$A$1:$G$5057,2,FALSE),IF(Declaration!$I$4="Spanish",VLOOKUP($M322,Languages!$A$1:$G$5057,3,FALSE),IF(Declaration!$I$4="German",VLOOKUP($M322,Languages!$A$1:$G$5057,4,FALSE),IF(Declaration!$I$4="Chinese",VLOOKUP($M322,Languages!$A$1:$G$5057,5,FALSE),IF(Declaration!$I$4="Japanese",VLOOKUP($M322,Languages!$A$1:$G$5057,6,FALSE),IF(Declaration!$I$4="Portugese",VLOOKUP($M322,Languages!$A$1:$G$5057,7,FALSE)))))))))</f>
        <v>Ukraine</v>
      </c>
      <c r="D322" s="199"/>
      <c r="E322" s="199"/>
      <c r="H322">
        <f t="shared" si="18"/>
        <v>0</v>
      </c>
      <c r="L322" t="s">
        <v>175</v>
      </c>
      <c r="M322" t="s">
        <v>2276</v>
      </c>
      <c r="N322" t="str">
        <f t="shared" si="19"/>
        <v>Pornography</v>
      </c>
      <c r="O322" t="str">
        <f t="shared" si="20"/>
        <v>Pornography</v>
      </c>
    </row>
    <row r="323" spans="2:15" ht="15.75" x14ac:dyDescent="0.25">
      <c r="B323" s="103" t="str">
        <f>IF(L323="","",IF(Declaration!$I$4="English",L323,IF(Declaration!$I$4="French",VLOOKUP($L323,Languages!$A$1:$G$5057,2,FALSE),IF(Declaration!$I$4="Spanish",VLOOKUP($L323,Languages!$A$1:$G$5057,3,FALSE),IF(Declaration!$I$4="German",VLOOKUP($L323,Languages!$A$1:$G$5057,4,FALSE),IF(Declaration!$I$4="Chinese",VLOOKUP($L323,Languages!$A$1:$G$5057,5,FALSE),IF(Declaration!$I$4="Japanese",VLOOKUP($L323,Languages!$A$1:$G$5057,6,FALSE),IF(Declaration!$I$4="Portugese",VLOOKUP($L323,Languages!$A$1:$G$5057,7,FALSE)))))))))</f>
        <v>Potatoes</v>
      </c>
      <c r="C323" s="103" t="str">
        <f>IF(M323="","",IF(Declaration!$I$4="English",M323,IF(Declaration!$I$4="French",VLOOKUP($M323,Languages!$A$1:$G$5057,2,FALSE),IF(Declaration!$I$4="Spanish",VLOOKUP($M323,Languages!$A$1:$G$5057,3,FALSE),IF(Declaration!$I$4="German",VLOOKUP($M323,Languages!$A$1:$G$5057,4,FALSE),IF(Declaration!$I$4="Chinese",VLOOKUP($M323,Languages!$A$1:$G$5057,5,FALSE),IF(Declaration!$I$4="Japanese",VLOOKUP($M323,Languages!$A$1:$G$5057,6,FALSE),IF(Declaration!$I$4="Portugese",VLOOKUP($M323,Languages!$A$1:$G$5057,7,FALSE)))))))))</f>
        <v>Lebanon</v>
      </c>
      <c r="D323" s="199"/>
      <c r="E323" s="199"/>
      <c r="H323">
        <f t="shared" si="18"/>
        <v>0</v>
      </c>
      <c r="L323" t="s">
        <v>68</v>
      </c>
      <c r="M323" t="s">
        <v>1783</v>
      </c>
      <c r="N323" t="str">
        <f t="shared" si="19"/>
        <v>Potatoes</v>
      </c>
      <c r="O323" t="str">
        <f t="shared" si="20"/>
        <v>Potatoes</v>
      </c>
    </row>
    <row r="324" spans="2:15" ht="15.75" x14ac:dyDescent="0.25">
      <c r="B324" s="103" t="str">
        <f>IF(L324="","",IF(Declaration!$I$4="English",L324,IF(Declaration!$I$4="French",VLOOKUP($L324,Languages!$A$1:$G$5057,2,FALSE),IF(Declaration!$I$4="Spanish",VLOOKUP($L324,Languages!$A$1:$G$5057,3,FALSE),IF(Declaration!$I$4="German",VLOOKUP($L324,Languages!$A$1:$G$5057,4,FALSE),IF(Declaration!$I$4="Chinese",VLOOKUP($L324,Languages!$A$1:$G$5057,5,FALSE),IF(Declaration!$I$4="Japanese",VLOOKUP($L324,Languages!$A$1:$G$5057,6,FALSE),IF(Declaration!$I$4="Portugese",VLOOKUP($L324,Languages!$A$1:$G$5057,7,FALSE)))))))))</f>
        <v>Poultry</v>
      </c>
      <c r="C324" s="103" t="str">
        <f>IF(M324="","",IF(Declaration!$I$4="English",M324,IF(Declaration!$I$4="French",VLOOKUP($M324,Languages!$A$1:$G$5057,2,FALSE),IF(Declaration!$I$4="Spanish",VLOOKUP($M324,Languages!$A$1:$G$5057,3,FALSE),IF(Declaration!$I$4="German",VLOOKUP($M324,Languages!$A$1:$G$5057,4,FALSE),IF(Declaration!$I$4="Chinese",VLOOKUP($M324,Languages!$A$1:$G$5057,5,FALSE),IF(Declaration!$I$4="Japanese",VLOOKUP($M324,Languages!$A$1:$G$5057,6,FALSE),IF(Declaration!$I$4="Portugese",VLOOKUP($M324,Languages!$A$1:$G$5057,7,FALSE)))))))))</f>
        <v>Bangladesh</v>
      </c>
      <c r="D324" s="199"/>
      <c r="E324" s="199"/>
      <c r="H324">
        <f t="shared" si="18"/>
        <v>0</v>
      </c>
      <c r="L324" t="s">
        <v>69</v>
      </c>
      <c r="M324" t="s">
        <v>1294</v>
      </c>
      <c r="N324" t="str">
        <f t="shared" si="19"/>
        <v>Poultry</v>
      </c>
      <c r="O324" t="str">
        <f t="shared" si="20"/>
        <v>Poultry</v>
      </c>
    </row>
    <row r="325" spans="2:15" ht="15.75" x14ac:dyDescent="0.25">
      <c r="B325" s="103" t="str">
        <f>IF(L325="","",IF(Declaration!$I$4="English",L325,IF(Declaration!$I$4="French",VLOOKUP($L325,Languages!$A$1:$G$5057,2,FALSE),IF(Declaration!$I$4="Spanish",VLOOKUP($L325,Languages!$A$1:$G$5057,3,FALSE),IF(Declaration!$I$4="German",VLOOKUP($L325,Languages!$A$1:$G$5057,4,FALSE),IF(Declaration!$I$4="Chinese",VLOOKUP($L325,Languages!$A$1:$G$5057,5,FALSE),IF(Declaration!$I$4="Japanese",VLOOKUP($L325,Languages!$A$1:$G$5057,6,FALSE),IF(Declaration!$I$4="Portugese",VLOOKUP($L325,Languages!$A$1:$G$5057,7,FALSE)))))))))</f>
        <v>Poultry</v>
      </c>
      <c r="C325" s="103" t="str">
        <f>IF(M325="","",IF(Declaration!$I$4="English",M325,IF(Declaration!$I$4="French",VLOOKUP($M325,Languages!$A$1:$G$5057,2,FALSE),IF(Declaration!$I$4="Spanish",VLOOKUP($M325,Languages!$A$1:$G$5057,3,FALSE),IF(Declaration!$I$4="German",VLOOKUP($M325,Languages!$A$1:$G$5057,4,FALSE),IF(Declaration!$I$4="Chinese",VLOOKUP($M325,Languages!$A$1:$G$5057,5,FALSE),IF(Declaration!$I$4="Japanese",VLOOKUP($M325,Languages!$A$1:$G$5057,6,FALSE),IF(Declaration!$I$4="Portugese",VLOOKUP($M325,Languages!$A$1:$G$5057,7,FALSE)))))))))</f>
        <v>Brazil</v>
      </c>
      <c r="D325" s="199"/>
      <c r="E325" s="199"/>
      <c r="H325">
        <f t="shared" si="18"/>
        <v>0</v>
      </c>
      <c r="L325" t="s">
        <v>69</v>
      </c>
      <c r="M325" t="s">
        <v>1348</v>
      </c>
      <c r="N325" t="str">
        <f t="shared" si="19"/>
        <v>Poultry</v>
      </c>
      <c r="O325" t="str">
        <f t="shared" si="20"/>
        <v>Poultry</v>
      </c>
    </row>
    <row r="326" spans="2:15" ht="15.75" x14ac:dyDescent="0.25">
      <c r="B326" s="103" t="str">
        <f>IF(L326="","",IF(Declaration!$I$4="English",L326,IF(Declaration!$I$4="French",VLOOKUP($L326,Languages!$A$1:$G$5057,2,FALSE),IF(Declaration!$I$4="Spanish",VLOOKUP($L326,Languages!$A$1:$G$5057,3,FALSE),IF(Declaration!$I$4="German",VLOOKUP($L326,Languages!$A$1:$G$5057,4,FALSE),IF(Declaration!$I$4="Chinese",VLOOKUP($L326,Languages!$A$1:$G$5057,5,FALSE),IF(Declaration!$I$4="Japanese",VLOOKUP($L326,Languages!$A$1:$G$5057,6,FALSE),IF(Declaration!$I$4="Portugese",VLOOKUP($L326,Languages!$A$1:$G$5057,7,FALSE)))))))))</f>
        <v>Poultry</v>
      </c>
      <c r="C326" s="103" t="str">
        <f>IF(M326="","",IF(Declaration!$I$4="English",M326,IF(Declaration!$I$4="French",VLOOKUP($M326,Languages!$A$1:$G$5057,2,FALSE),IF(Declaration!$I$4="Spanish",VLOOKUP($M326,Languages!$A$1:$G$5057,3,FALSE),IF(Declaration!$I$4="German",VLOOKUP($M326,Languages!$A$1:$G$5057,4,FALSE),IF(Declaration!$I$4="Chinese",VLOOKUP($M326,Languages!$A$1:$G$5057,5,FALSE),IF(Declaration!$I$4="Japanese",VLOOKUP($M326,Languages!$A$1:$G$5057,6,FALSE),IF(Declaration!$I$4="Portugese",VLOOKUP($M326,Languages!$A$1:$G$5057,7,FALSE)))))))))</f>
        <v>Ecuador</v>
      </c>
      <c r="D326" s="199"/>
      <c r="E326" s="199"/>
      <c r="H326">
        <f t="shared" si="18"/>
        <v>0</v>
      </c>
      <c r="L326" t="s">
        <v>69</v>
      </c>
      <c r="M326" t="s">
        <v>1520</v>
      </c>
      <c r="N326" t="str">
        <f t="shared" si="19"/>
        <v>Poultry</v>
      </c>
      <c r="O326" t="str">
        <f t="shared" si="20"/>
        <v>Poultry</v>
      </c>
    </row>
    <row r="327" spans="2:15" ht="15.75" x14ac:dyDescent="0.25">
      <c r="B327" s="103" t="str">
        <f>IF(L327="","",IF(Declaration!$I$4="English",L327,IF(Declaration!$I$4="French",VLOOKUP($L327,Languages!$A$1:$G$5057,2,FALSE),IF(Declaration!$I$4="Spanish",VLOOKUP($L327,Languages!$A$1:$G$5057,3,FALSE),IF(Declaration!$I$4="German",VLOOKUP($L327,Languages!$A$1:$G$5057,4,FALSE),IF(Declaration!$I$4="Chinese",VLOOKUP($L327,Languages!$A$1:$G$5057,5,FALSE),IF(Declaration!$I$4="Japanese",VLOOKUP($L327,Languages!$A$1:$G$5057,6,FALSE),IF(Declaration!$I$4="Portugese",VLOOKUP($L327,Languages!$A$1:$G$5057,7,FALSE)))))))))</f>
        <v>Poultry</v>
      </c>
      <c r="C327" s="103" t="str">
        <f>IF(M327="","",IF(Declaration!$I$4="English",M327,IF(Declaration!$I$4="French",VLOOKUP($M327,Languages!$A$1:$G$5057,2,FALSE),IF(Declaration!$I$4="Spanish",VLOOKUP($M327,Languages!$A$1:$G$5057,3,FALSE),IF(Declaration!$I$4="German",VLOOKUP($M327,Languages!$A$1:$G$5057,4,FALSE),IF(Declaration!$I$4="Chinese",VLOOKUP($M327,Languages!$A$1:$G$5057,5,FALSE),IF(Declaration!$I$4="Japanese",VLOOKUP($M327,Languages!$A$1:$G$5057,6,FALSE),IF(Declaration!$I$4="Portugese",VLOOKUP($M327,Languages!$A$1:$G$5057,7,FALSE)))))))))</f>
        <v>Paraguay</v>
      </c>
      <c r="D327" s="199"/>
      <c r="E327" s="199"/>
      <c r="H327">
        <f t="shared" ref="H327:H391" si="23">IF(E327 = $J$9, 1, 0)</f>
        <v>0</v>
      </c>
      <c r="L327" t="s">
        <v>69</v>
      </c>
      <c r="M327" t="s">
        <v>2003</v>
      </c>
      <c r="N327" t="str">
        <f t="shared" si="19"/>
        <v>Poultry</v>
      </c>
      <c r="O327" t="str">
        <f t="shared" si="20"/>
        <v>Poultry</v>
      </c>
    </row>
    <row r="328" spans="2:15" ht="15.75" x14ac:dyDescent="0.25">
      <c r="B328" s="103" t="str">
        <f>IF(L328="","",IF(Declaration!$I$4="English",L328,IF(Declaration!$I$4="French",VLOOKUP($L328,Languages!$A$1:$G$5057,2,FALSE),IF(Declaration!$I$4="Spanish",VLOOKUP($L328,Languages!$A$1:$G$5057,3,FALSE),IF(Declaration!$I$4="German",VLOOKUP($L328,Languages!$A$1:$G$5057,4,FALSE),IF(Declaration!$I$4="Chinese",VLOOKUP($L328,Languages!$A$1:$G$5057,5,FALSE),IF(Declaration!$I$4="Japanese",VLOOKUP($L328,Languages!$A$1:$G$5057,6,FALSE),IF(Declaration!$I$4="Portugese",VLOOKUP($L328,Languages!$A$1:$G$5057,7,FALSE)))))))))</f>
        <v>Pulses (legumes)</v>
      </c>
      <c r="C328" s="103" t="str">
        <f>IF(M328="","",IF(Declaration!$I$4="English",M328,IF(Declaration!$I$4="French",VLOOKUP($M328,Languages!$A$1:$G$5057,2,FALSE),IF(Declaration!$I$4="Spanish",VLOOKUP($M328,Languages!$A$1:$G$5057,3,FALSE),IF(Declaration!$I$4="German",VLOOKUP($M328,Languages!$A$1:$G$5057,4,FALSE),IF(Declaration!$I$4="Chinese",VLOOKUP($M328,Languages!$A$1:$G$5057,5,FALSE),IF(Declaration!$I$4="Japanese",VLOOKUP($M328,Languages!$A$1:$G$5057,6,FALSE),IF(Declaration!$I$4="Portugese",VLOOKUP($M328,Languages!$A$1:$G$5057,7,FALSE)))))))))</f>
        <v>Turkey</v>
      </c>
      <c r="D328" s="199"/>
      <c r="E328" s="199"/>
      <c r="H328">
        <f t="shared" si="23"/>
        <v>0</v>
      </c>
      <c r="L328" t="s">
        <v>70</v>
      </c>
      <c r="M328" t="s">
        <v>2256</v>
      </c>
      <c r="N328" t="str">
        <f t="shared" si="19"/>
        <v>Pulses (legumes)</v>
      </c>
      <c r="O328" t="str">
        <f t="shared" si="20"/>
        <v>Pulses (legumes)</v>
      </c>
    </row>
    <row r="329" spans="2:15" ht="15.75" x14ac:dyDescent="0.25">
      <c r="B329" s="103" t="str">
        <f>IF(L329="","",IF(Declaration!$I$4="English",L329,IF(Declaration!$I$4="French",VLOOKUP($L329,Languages!$A$1:$G$5057,2,FALSE),IF(Declaration!$I$4="Spanish",VLOOKUP($L329,Languages!$A$1:$G$5057,3,FALSE),IF(Declaration!$I$4="German",VLOOKUP($L329,Languages!$A$1:$G$5057,4,FALSE),IF(Declaration!$I$4="Chinese",VLOOKUP($L329,Languages!$A$1:$G$5057,5,FALSE),IF(Declaration!$I$4="Japanese",VLOOKUP($L329,Languages!$A$1:$G$5057,6,FALSE),IF(Declaration!$I$4="Portugese",VLOOKUP($L329,Languages!$A$1:$G$5057,7,FALSE)))))))))</f>
        <v>Pyrotechnics</v>
      </c>
      <c r="C329" s="103" t="str">
        <f>IF(M329="","",IF(Declaration!$I$4="English",M329,IF(Declaration!$I$4="French",VLOOKUP($M329,Languages!$A$1:$G$5057,2,FALSE),IF(Declaration!$I$4="Spanish",VLOOKUP($M329,Languages!$A$1:$G$5057,3,FALSE),IF(Declaration!$I$4="German",VLOOKUP($M329,Languages!$A$1:$G$5057,4,FALSE),IF(Declaration!$I$4="Chinese",VLOOKUP($M329,Languages!$A$1:$G$5057,5,FALSE),IF(Declaration!$I$4="Japanese",VLOOKUP($M329,Languages!$A$1:$G$5057,6,FALSE),IF(Declaration!$I$4="Portugese",VLOOKUP($M329,Languages!$A$1:$G$5057,7,FALSE)))))))))</f>
        <v>Philippines</v>
      </c>
      <c r="D329" s="199"/>
      <c r="E329" s="199"/>
      <c r="H329">
        <f t="shared" si="23"/>
        <v>0</v>
      </c>
      <c r="L329" t="s">
        <v>128</v>
      </c>
      <c r="M329" t="s">
        <v>2012</v>
      </c>
      <c r="N329" t="str">
        <f t="shared" ref="N329:N393" si="24">B329&amp;D329</f>
        <v>Pyrotechnics</v>
      </c>
      <c r="O329" t="str">
        <f t="shared" ref="O329:O393" si="25">B329&amp;E329</f>
        <v>Pyrotechnics</v>
      </c>
    </row>
    <row r="330" spans="2:15" ht="15.75" x14ac:dyDescent="0.25">
      <c r="B330" s="103" t="str">
        <f>IF(L330="","",IF(Declaration!$I$4="English",L330,IF(Declaration!$I$4="French",VLOOKUP($L330,Languages!$A$1:$G$5057,2,FALSE),IF(Declaration!$I$4="Spanish",VLOOKUP($L330,Languages!$A$1:$G$5057,3,FALSE),IF(Declaration!$I$4="German",VLOOKUP($L330,Languages!$A$1:$G$5057,4,FALSE),IF(Declaration!$I$4="Chinese",VLOOKUP($L330,Languages!$A$1:$G$5057,5,FALSE),IF(Declaration!$I$4="Japanese",VLOOKUP($L330,Languages!$A$1:$G$5057,6,FALSE),IF(Declaration!$I$4="Portugese",VLOOKUP($L330,Languages!$A$1:$G$5057,7,FALSE)))))))))</f>
        <v>Red Dates</v>
      </c>
      <c r="C330" s="103" t="str">
        <f>IF(M330="","",IF(Declaration!$I$4="English",M330,IF(Declaration!$I$4="French",VLOOKUP($M330,Languages!$A$1:$G$5057,2,FALSE),IF(Declaration!$I$4="Spanish",VLOOKUP($M330,Languages!$A$1:$G$5057,3,FALSE),IF(Declaration!$I$4="German",VLOOKUP($M330,Languages!$A$1:$G$5057,4,FALSE),IF(Declaration!$I$4="Chinese",VLOOKUP($M330,Languages!$A$1:$G$5057,5,FALSE),IF(Declaration!$I$4="Japanese",VLOOKUP($M330,Languages!$A$1:$G$5057,6,FALSE),IF(Declaration!$I$4="Portugese",VLOOKUP($M330,Languages!$A$1:$G$5057,7,FALSE)))))))))</f>
        <v>China</v>
      </c>
      <c r="D330" s="199"/>
      <c r="E330" s="199"/>
      <c r="H330">
        <f t="shared" si="23"/>
        <v>0</v>
      </c>
      <c r="L330" t="s">
        <v>5382</v>
      </c>
      <c r="M330" t="s">
        <v>1413</v>
      </c>
      <c r="N330" t="str">
        <f t="shared" ref="N330" si="26">B330&amp;D330</f>
        <v>Red Dates</v>
      </c>
      <c r="O330" t="str">
        <f t="shared" ref="O330" si="27">B330&amp;E330</f>
        <v>Red Dates</v>
      </c>
    </row>
    <row r="331" spans="2:15" ht="15.75" x14ac:dyDescent="0.25">
      <c r="B331" s="103" t="str">
        <f>IF(L331="","",IF(Declaration!$I$4="English",L331,IF(Declaration!$I$4="French",VLOOKUP($L331,Languages!$A$1:$G$5057,2,FALSE),IF(Declaration!$I$4="Spanish",VLOOKUP($L331,Languages!$A$1:$G$5057,3,FALSE),IF(Declaration!$I$4="German",VLOOKUP($L331,Languages!$A$1:$G$5057,4,FALSE),IF(Declaration!$I$4="Chinese",VLOOKUP($L331,Languages!$A$1:$G$5057,5,FALSE),IF(Declaration!$I$4="Japanese",VLOOKUP($L331,Languages!$A$1:$G$5057,6,FALSE),IF(Declaration!$I$4="Portugese",VLOOKUP($L331,Languages!$A$1:$G$5057,7,FALSE)))))))))</f>
        <v>Refined Palm Oil</v>
      </c>
      <c r="C331" s="103" t="str">
        <f>IF(M331="","",IF(Declaration!$I$4="English",M331,IF(Declaration!$I$4="French",VLOOKUP($M331,Languages!$A$1:$G$5057,2,FALSE),IF(Declaration!$I$4="Spanish",VLOOKUP($M331,Languages!$A$1:$G$5057,3,FALSE),IF(Declaration!$I$4="German",VLOOKUP($M331,Languages!$A$1:$G$5057,4,FALSE),IF(Declaration!$I$4="Chinese",VLOOKUP($M331,Languages!$A$1:$G$5057,5,FALSE),IF(Declaration!$I$4="Japanese",VLOOKUP($M331,Languages!$A$1:$G$5057,6,FALSE),IF(Declaration!$I$4="Portugese",VLOOKUP($M331,Languages!$A$1:$G$5057,7,FALSE)))))))))</f>
        <v>Indonesia</v>
      </c>
      <c r="D331" s="199"/>
      <c r="E331" s="199"/>
      <c r="H331">
        <f t="shared" si="23"/>
        <v>0</v>
      </c>
      <c r="L331" t="s">
        <v>4298</v>
      </c>
      <c r="M331" t="s">
        <v>1674</v>
      </c>
      <c r="N331" t="str">
        <f t="shared" si="24"/>
        <v>Refined Palm Oil</v>
      </c>
      <c r="O331" t="str">
        <f t="shared" si="25"/>
        <v>Refined Palm Oil</v>
      </c>
    </row>
    <row r="332" spans="2:15" ht="15.75" x14ac:dyDescent="0.25">
      <c r="B332" s="103" t="str">
        <f>IF(L332="","",IF(Declaration!$I$4="English",L332,IF(Declaration!$I$4="French",VLOOKUP($L332,Languages!$A$1:$G$5057,2,FALSE),IF(Declaration!$I$4="Spanish",VLOOKUP($L332,Languages!$A$1:$G$5057,3,FALSE),IF(Declaration!$I$4="German",VLOOKUP($L332,Languages!$A$1:$G$5057,4,FALSE),IF(Declaration!$I$4="Chinese",VLOOKUP($L332,Languages!$A$1:$G$5057,5,FALSE),IF(Declaration!$I$4="Japanese",VLOOKUP($L332,Languages!$A$1:$G$5057,6,FALSE),IF(Declaration!$I$4="Portugese",VLOOKUP($L332,Languages!$A$1:$G$5057,7,FALSE)))))))))</f>
        <v>Refined Palm Kernel Oil</v>
      </c>
      <c r="C332" s="103" t="str">
        <f>IF(M332="","",IF(Declaration!$I$4="English",M332,IF(Declaration!$I$4="French",VLOOKUP($M332,Languages!$A$1:$G$5057,2,FALSE),IF(Declaration!$I$4="Spanish",VLOOKUP($M332,Languages!$A$1:$G$5057,3,FALSE),IF(Declaration!$I$4="German",VLOOKUP($M332,Languages!$A$1:$G$5057,4,FALSE),IF(Declaration!$I$4="Chinese",VLOOKUP($M332,Languages!$A$1:$G$5057,5,FALSE),IF(Declaration!$I$4="Japanese",VLOOKUP($M332,Languages!$A$1:$G$5057,6,FALSE),IF(Declaration!$I$4="Portugese",VLOOKUP($M332,Languages!$A$1:$G$5057,7,FALSE)))))))))</f>
        <v>Indonesia</v>
      </c>
      <c r="D332" s="199"/>
      <c r="E332" s="199"/>
      <c r="H332">
        <f t="shared" si="23"/>
        <v>0</v>
      </c>
      <c r="L332" t="s">
        <v>4297</v>
      </c>
      <c r="M332" t="s">
        <v>1674</v>
      </c>
      <c r="N332" t="str">
        <f t="shared" si="24"/>
        <v>Refined Palm Kernel Oil</v>
      </c>
      <c r="O332" t="str">
        <f t="shared" si="25"/>
        <v>Refined Palm Kernel Oil</v>
      </c>
    </row>
    <row r="333" spans="2:15" ht="15.75" x14ac:dyDescent="0.25">
      <c r="B333" s="103" t="str">
        <f>IF(L333="","",IF(Declaration!$I$4="English",L333,IF(Declaration!$I$4="French",VLOOKUP($L333,Languages!$A$1:$G$5057,2,FALSE),IF(Declaration!$I$4="Spanish",VLOOKUP($L333,Languages!$A$1:$G$5057,3,FALSE),IF(Declaration!$I$4="German",VLOOKUP($L333,Languages!$A$1:$G$5057,4,FALSE),IF(Declaration!$I$4="Chinese",VLOOKUP($L333,Languages!$A$1:$G$5057,5,FALSE),IF(Declaration!$I$4="Japanese",VLOOKUP($L333,Languages!$A$1:$G$5057,6,FALSE),IF(Declaration!$I$4="Portugese",VLOOKUP($L333,Languages!$A$1:$G$5057,7,FALSE)))))))))</f>
        <v>Rice</v>
      </c>
      <c r="C333" s="103" t="str">
        <f>IF(M333="","",IF(Declaration!$I$4="English",M333,IF(Declaration!$I$4="French",VLOOKUP($M333,Languages!$A$1:$G$5057,2,FALSE),IF(Declaration!$I$4="Spanish",VLOOKUP($M333,Languages!$A$1:$G$5057,3,FALSE),IF(Declaration!$I$4="German",VLOOKUP($M333,Languages!$A$1:$G$5057,4,FALSE),IF(Declaration!$I$4="Chinese",VLOOKUP($M333,Languages!$A$1:$G$5057,5,FALSE),IF(Declaration!$I$4="Japanese",VLOOKUP($M333,Languages!$A$1:$G$5057,6,FALSE),IF(Declaration!$I$4="Portugese",VLOOKUP($M333,Languages!$A$1:$G$5057,7,FALSE)))))))))</f>
        <v>Brazil</v>
      </c>
      <c r="D333" s="199"/>
      <c r="E333" s="199"/>
      <c r="H333">
        <f t="shared" si="23"/>
        <v>0</v>
      </c>
      <c r="L333" t="s">
        <v>71</v>
      </c>
      <c r="M333" t="s">
        <v>1348</v>
      </c>
      <c r="N333" t="str">
        <f t="shared" si="24"/>
        <v>Rice</v>
      </c>
      <c r="O333" t="str">
        <f t="shared" si="25"/>
        <v>Rice</v>
      </c>
    </row>
    <row r="334" spans="2:15" ht="15.75" x14ac:dyDescent="0.25">
      <c r="B334" s="103" t="str">
        <f>IF(L334="","",IF(Declaration!$I$4="English",L334,IF(Declaration!$I$4="French",VLOOKUP($L334,Languages!$A$1:$G$5057,2,FALSE),IF(Declaration!$I$4="Spanish",VLOOKUP($L334,Languages!$A$1:$G$5057,3,FALSE),IF(Declaration!$I$4="German",VLOOKUP($L334,Languages!$A$1:$G$5057,4,FALSE),IF(Declaration!$I$4="Chinese",VLOOKUP($L334,Languages!$A$1:$G$5057,5,FALSE),IF(Declaration!$I$4="Japanese",VLOOKUP($L334,Languages!$A$1:$G$5057,6,FALSE),IF(Declaration!$I$4="Portugese",VLOOKUP($L334,Languages!$A$1:$G$5057,7,FALSE)))))))))</f>
        <v>Rice</v>
      </c>
      <c r="C334" s="103" t="str">
        <f>IF(M334="","",IF(Declaration!$I$4="English",M334,IF(Declaration!$I$4="French",VLOOKUP($M334,Languages!$A$1:$G$5057,2,FALSE),IF(Declaration!$I$4="Spanish",VLOOKUP($M334,Languages!$A$1:$G$5057,3,FALSE),IF(Declaration!$I$4="German",VLOOKUP($M334,Languages!$A$1:$G$5057,4,FALSE),IF(Declaration!$I$4="Chinese",VLOOKUP($M334,Languages!$A$1:$G$5057,5,FALSE),IF(Declaration!$I$4="Japanese",VLOOKUP($M334,Languages!$A$1:$G$5057,6,FALSE),IF(Declaration!$I$4="Portugese",VLOOKUP($M334,Languages!$A$1:$G$5057,7,FALSE)))))))))</f>
        <v>Burma</v>
      </c>
      <c r="D334" s="199"/>
      <c r="E334" s="199"/>
      <c r="H334">
        <f t="shared" si="23"/>
        <v>0</v>
      </c>
      <c r="L334" t="s">
        <v>71</v>
      </c>
      <c r="M334" t="s">
        <v>4982</v>
      </c>
      <c r="N334" t="str">
        <f t="shared" si="24"/>
        <v>Rice</v>
      </c>
      <c r="O334" t="str">
        <f t="shared" si="25"/>
        <v>Rice</v>
      </c>
    </row>
    <row r="335" spans="2:15" ht="15.75" x14ac:dyDescent="0.25">
      <c r="B335" s="103" t="str">
        <f>IF(L335="","",IF(Declaration!$I$4="English",L335,IF(Declaration!$I$4="French",VLOOKUP($L335,Languages!$A$1:$G$5057,2,FALSE),IF(Declaration!$I$4="Spanish",VLOOKUP($L335,Languages!$A$1:$G$5057,3,FALSE),IF(Declaration!$I$4="German",VLOOKUP($L335,Languages!$A$1:$G$5057,4,FALSE),IF(Declaration!$I$4="Chinese",VLOOKUP($L335,Languages!$A$1:$G$5057,5,FALSE),IF(Declaration!$I$4="Japanese",VLOOKUP($L335,Languages!$A$1:$G$5057,6,FALSE),IF(Declaration!$I$4="Portugese",VLOOKUP($L335,Languages!$A$1:$G$5057,7,FALSE)))))))))</f>
        <v>Rice</v>
      </c>
      <c r="C335" s="103" t="str">
        <f>IF(M335="","",IF(Declaration!$I$4="English",M335,IF(Declaration!$I$4="French",VLOOKUP($M335,Languages!$A$1:$G$5057,2,FALSE),IF(Declaration!$I$4="Spanish",VLOOKUP($M335,Languages!$A$1:$G$5057,3,FALSE),IF(Declaration!$I$4="German",VLOOKUP($M335,Languages!$A$1:$G$5057,4,FALSE),IF(Declaration!$I$4="Chinese",VLOOKUP($M335,Languages!$A$1:$G$5057,5,FALSE),IF(Declaration!$I$4="Japanese",VLOOKUP($M335,Languages!$A$1:$G$5057,6,FALSE),IF(Declaration!$I$4="Portugese",VLOOKUP($M335,Languages!$A$1:$G$5057,7,FALSE)))))))))</f>
        <v>Dominican Republic</v>
      </c>
      <c r="D335" s="199"/>
      <c r="E335" s="199"/>
      <c r="H335">
        <f t="shared" si="23"/>
        <v>0</v>
      </c>
      <c r="L335" t="s">
        <v>71</v>
      </c>
      <c r="M335" t="s">
        <v>1514</v>
      </c>
      <c r="N335" t="str">
        <f t="shared" si="24"/>
        <v>Rice</v>
      </c>
      <c r="O335" t="str">
        <f t="shared" si="25"/>
        <v>Rice</v>
      </c>
    </row>
    <row r="336" spans="2:15" ht="15.75" x14ac:dyDescent="0.25">
      <c r="B336" s="103" t="str">
        <f>IF(L336="","",IF(Declaration!$I$4="English",L336,IF(Declaration!$I$4="French",VLOOKUP($L336,Languages!$A$1:$G$5057,2,FALSE),IF(Declaration!$I$4="Spanish",VLOOKUP($L336,Languages!$A$1:$G$5057,3,FALSE),IF(Declaration!$I$4="German",VLOOKUP($L336,Languages!$A$1:$G$5057,4,FALSE),IF(Declaration!$I$4="Chinese",VLOOKUP($L336,Languages!$A$1:$G$5057,5,FALSE),IF(Declaration!$I$4="Japanese",VLOOKUP($L336,Languages!$A$1:$G$5057,6,FALSE),IF(Declaration!$I$4="Portugese",VLOOKUP($L336,Languages!$A$1:$G$5057,7,FALSE)))))))))</f>
        <v>Rice</v>
      </c>
      <c r="C336" s="103" t="str">
        <f>IF(M336="","",IF(Declaration!$I$4="English",M336,IF(Declaration!$I$4="French",VLOOKUP($M336,Languages!$A$1:$G$5057,2,FALSE),IF(Declaration!$I$4="Spanish",VLOOKUP($M336,Languages!$A$1:$G$5057,3,FALSE),IF(Declaration!$I$4="German",VLOOKUP($M336,Languages!$A$1:$G$5057,4,FALSE),IF(Declaration!$I$4="Chinese",VLOOKUP($M336,Languages!$A$1:$G$5057,5,FALSE),IF(Declaration!$I$4="Japanese",VLOOKUP($M336,Languages!$A$1:$G$5057,6,FALSE),IF(Declaration!$I$4="Portugese",VLOOKUP($M336,Languages!$A$1:$G$5057,7,FALSE)))))))))</f>
        <v>Ecuador</v>
      </c>
      <c r="D336" s="199"/>
      <c r="E336" s="199"/>
      <c r="H336">
        <f t="shared" si="23"/>
        <v>0</v>
      </c>
      <c r="L336" t="s">
        <v>71</v>
      </c>
      <c r="M336" t="s">
        <v>1520</v>
      </c>
      <c r="N336" t="str">
        <f t="shared" si="24"/>
        <v>Rice</v>
      </c>
      <c r="O336" t="str">
        <f t="shared" si="25"/>
        <v>Rice</v>
      </c>
    </row>
    <row r="337" spans="2:15" ht="15.75" x14ac:dyDescent="0.25">
      <c r="B337" s="103" t="str">
        <f>IF(L337="","",IF(Declaration!$I$4="English",L337,IF(Declaration!$I$4="French",VLOOKUP($L337,Languages!$A$1:$G$5057,2,FALSE),IF(Declaration!$I$4="Spanish",VLOOKUP($L337,Languages!$A$1:$G$5057,3,FALSE),IF(Declaration!$I$4="German",VLOOKUP($L337,Languages!$A$1:$G$5057,4,FALSE),IF(Declaration!$I$4="Chinese",VLOOKUP($L337,Languages!$A$1:$G$5057,5,FALSE),IF(Declaration!$I$4="Japanese",VLOOKUP($L337,Languages!$A$1:$G$5057,6,FALSE),IF(Declaration!$I$4="Portugese",VLOOKUP($L337,Languages!$A$1:$G$5057,7,FALSE)))))))))</f>
        <v>Rice</v>
      </c>
      <c r="C337" s="103" t="str">
        <f>IF(M337="","",IF(Declaration!$I$4="English",M337,IF(Declaration!$I$4="French",VLOOKUP($M337,Languages!$A$1:$G$5057,2,FALSE),IF(Declaration!$I$4="Spanish",VLOOKUP($M337,Languages!$A$1:$G$5057,3,FALSE),IF(Declaration!$I$4="German",VLOOKUP($M337,Languages!$A$1:$G$5057,4,FALSE),IF(Declaration!$I$4="Chinese",VLOOKUP($M337,Languages!$A$1:$G$5057,5,FALSE),IF(Declaration!$I$4="Japanese",VLOOKUP($M337,Languages!$A$1:$G$5057,6,FALSE),IF(Declaration!$I$4="Portugese",VLOOKUP($M337,Languages!$A$1:$G$5057,7,FALSE)))))))))</f>
        <v>Ghana</v>
      </c>
      <c r="D337" s="199"/>
      <c r="E337" s="199"/>
      <c r="H337">
        <f t="shared" si="23"/>
        <v>0</v>
      </c>
      <c r="L337" t="s">
        <v>71</v>
      </c>
      <c r="M337" t="s">
        <v>1608</v>
      </c>
      <c r="N337" t="str">
        <f t="shared" si="24"/>
        <v>Rice</v>
      </c>
      <c r="O337" t="str">
        <f t="shared" si="25"/>
        <v>Rice</v>
      </c>
    </row>
    <row r="338" spans="2:15" ht="15.75" x14ac:dyDescent="0.25">
      <c r="B338" s="103" t="str">
        <f>IF(L338="","",IF(Declaration!$I$4="English",L338,IF(Declaration!$I$4="French",VLOOKUP($L338,Languages!$A$1:$G$5057,2,FALSE),IF(Declaration!$I$4="Spanish",VLOOKUP($L338,Languages!$A$1:$G$5057,3,FALSE),IF(Declaration!$I$4="German",VLOOKUP($L338,Languages!$A$1:$G$5057,4,FALSE),IF(Declaration!$I$4="Chinese",VLOOKUP($L338,Languages!$A$1:$G$5057,5,FALSE),IF(Declaration!$I$4="Japanese",VLOOKUP($L338,Languages!$A$1:$G$5057,6,FALSE),IF(Declaration!$I$4="Portugese",VLOOKUP($L338,Languages!$A$1:$G$5057,7,FALSE)))))))))</f>
        <v>Rice</v>
      </c>
      <c r="C338" s="103" t="str">
        <f>IF(M338="","",IF(Declaration!$I$4="English",M338,IF(Declaration!$I$4="French",VLOOKUP($M338,Languages!$A$1:$G$5057,2,FALSE),IF(Declaration!$I$4="Spanish",VLOOKUP($M338,Languages!$A$1:$G$5057,3,FALSE),IF(Declaration!$I$4="German",VLOOKUP($M338,Languages!$A$1:$G$5057,4,FALSE),IF(Declaration!$I$4="Chinese",VLOOKUP($M338,Languages!$A$1:$G$5057,5,FALSE),IF(Declaration!$I$4="Japanese",VLOOKUP($M338,Languages!$A$1:$G$5057,6,FALSE),IF(Declaration!$I$4="Portugese",VLOOKUP($M338,Languages!$A$1:$G$5057,7,FALSE)))))))))</f>
        <v>India</v>
      </c>
      <c r="D338" s="199"/>
      <c r="E338" s="199"/>
      <c r="H338">
        <f t="shared" si="23"/>
        <v>0</v>
      </c>
      <c r="L338" t="s">
        <v>71</v>
      </c>
      <c r="M338" t="s">
        <v>1668</v>
      </c>
      <c r="N338" t="str">
        <f t="shared" si="24"/>
        <v>Rice</v>
      </c>
      <c r="O338" t="str">
        <f t="shared" si="25"/>
        <v>Rice</v>
      </c>
    </row>
    <row r="339" spans="2:15" ht="15.75" x14ac:dyDescent="0.25">
      <c r="B339" s="103" t="str">
        <f>IF(L339="","",IF(Declaration!$I$4="English",L339,IF(Declaration!$I$4="French",VLOOKUP($L339,Languages!$A$1:$G$5057,2,FALSE),IF(Declaration!$I$4="Spanish",VLOOKUP($L339,Languages!$A$1:$G$5057,3,FALSE),IF(Declaration!$I$4="German",VLOOKUP($L339,Languages!$A$1:$G$5057,4,FALSE),IF(Declaration!$I$4="Chinese",VLOOKUP($L339,Languages!$A$1:$G$5057,5,FALSE),IF(Declaration!$I$4="Japanese",VLOOKUP($L339,Languages!$A$1:$G$5057,6,FALSE),IF(Declaration!$I$4="Portugese",VLOOKUP($L339,Languages!$A$1:$G$5057,7,FALSE)))))))))</f>
        <v>Rice</v>
      </c>
      <c r="C339" s="103" t="str">
        <f>IF(M339="","",IF(Declaration!$I$4="English",M339,IF(Declaration!$I$4="French",VLOOKUP($M339,Languages!$A$1:$G$5057,2,FALSE),IF(Declaration!$I$4="Spanish",VLOOKUP($M339,Languages!$A$1:$G$5057,3,FALSE),IF(Declaration!$I$4="German",VLOOKUP($M339,Languages!$A$1:$G$5057,4,FALSE),IF(Declaration!$I$4="Chinese",VLOOKUP($M339,Languages!$A$1:$G$5057,5,FALSE),IF(Declaration!$I$4="Japanese",VLOOKUP($M339,Languages!$A$1:$G$5057,6,FALSE),IF(Declaration!$I$4="Portugese",VLOOKUP($M339,Languages!$A$1:$G$5057,7,FALSE)))))))))</f>
        <v>Kenya</v>
      </c>
      <c r="D339" s="199"/>
      <c r="E339" s="199"/>
      <c r="H339">
        <f t="shared" si="23"/>
        <v>0</v>
      </c>
      <c r="L339" t="s">
        <v>71</v>
      </c>
      <c r="M339" t="s">
        <v>1732</v>
      </c>
      <c r="N339" t="str">
        <f t="shared" si="24"/>
        <v>Rice</v>
      </c>
      <c r="O339" t="str">
        <f t="shared" si="25"/>
        <v>Rice</v>
      </c>
    </row>
    <row r="340" spans="2:15" ht="15.75" x14ac:dyDescent="0.25">
      <c r="B340" s="103" t="str">
        <f>IF(L340="","",IF(Declaration!$I$4="English",L340,IF(Declaration!$I$4="French",VLOOKUP($L340,Languages!$A$1:$G$5057,2,FALSE),IF(Declaration!$I$4="Spanish",VLOOKUP($L340,Languages!$A$1:$G$5057,3,FALSE),IF(Declaration!$I$4="German",VLOOKUP($L340,Languages!$A$1:$G$5057,4,FALSE),IF(Declaration!$I$4="Chinese",VLOOKUP($L340,Languages!$A$1:$G$5057,5,FALSE),IF(Declaration!$I$4="Japanese",VLOOKUP($L340,Languages!$A$1:$G$5057,6,FALSE),IF(Declaration!$I$4="Portugese",VLOOKUP($L340,Languages!$A$1:$G$5057,7,FALSE)))))))))</f>
        <v>Rice</v>
      </c>
      <c r="C340" s="103" t="str">
        <f>IF(M340="","",IF(Declaration!$I$4="English",M340,IF(Declaration!$I$4="French",VLOOKUP($M340,Languages!$A$1:$G$5057,2,FALSE),IF(Declaration!$I$4="Spanish",VLOOKUP($M340,Languages!$A$1:$G$5057,3,FALSE),IF(Declaration!$I$4="German",VLOOKUP($M340,Languages!$A$1:$G$5057,4,FALSE),IF(Declaration!$I$4="Chinese",VLOOKUP($M340,Languages!$A$1:$G$5057,5,FALSE),IF(Declaration!$I$4="Japanese",VLOOKUP($M340,Languages!$A$1:$G$5057,6,FALSE),IF(Declaration!$I$4="Portugese",VLOOKUP($M340,Languages!$A$1:$G$5057,7,FALSE)))))))))</f>
        <v>Mali</v>
      </c>
      <c r="D340" s="199"/>
      <c r="E340" s="199"/>
      <c r="H340">
        <f t="shared" si="23"/>
        <v>0</v>
      </c>
      <c r="L340" t="s">
        <v>71</v>
      </c>
      <c r="M340" t="s">
        <v>1843</v>
      </c>
      <c r="N340" t="str">
        <f t="shared" si="24"/>
        <v>Rice</v>
      </c>
      <c r="O340" t="str">
        <f t="shared" si="25"/>
        <v>Rice</v>
      </c>
    </row>
    <row r="341" spans="2:15" ht="15.75" x14ac:dyDescent="0.25">
      <c r="B341" s="103" t="str">
        <f>IF(L341="","",IF(Declaration!$I$4="English",L341,IF(Declaration!$I$4="French",VLOOKUP($L341,Languages!$A$1:$G$5057,2,FALSE),IF(Declaration!$I$4="Spanish",VLOOKUP($L341,Languages!$A$1:$G$5057,3,FALSE),IF(Declaration!$I$4="German",VLOOKUP($L341,Languages!$A$1:$G$5057,4,FALSE),IF(Declaration!$I$4="Chinese",VLOOKUP($L341,Languages!$A$1:$G$5057,5,FALSE),IF(Declaration!$I$4="Japanese",VLOOKUP($L341,Languages!$A$1:$G$5057,6,FALSE),IF(Declaration!$I$4="Portugese",VLOOKUP($L341,Languages!$A$1:$G$5057,7,FALSE)))))))))</f>
        <v>Rice</v>
      </c>
      <c r="C341" s="103" t="str">
        <f>IF(M341="","",IF(Declaration!$I$4="English",M341,IF(Declaration!$I$4="French",VLOOKUP($M341,Languages!$A$1:$G$5057,2,FALSE),IF(Declaration!$I$4="Spanish",VLOOKUP($M341,Languages!$A$1:$G$5057,3,FALSE),IF(Declaration!$I$4="German",VLOOKUP($M341,Languages!$A$1:$G$5057,4,FALSE),IF(Declaration!$I$4="Chinese",VLOOKUP($M341,Languages!$A$1:$G$5057,5,FALSE),IF(Declaration!$I$4="Japanese",VLOOKUP($M341,Languages!$A$1:$G$5057,6,FALSE),IF(Declaration!$I$4="Portugese",VLOOKUP($M341,Languages!$A$1:$G$5057,7,FALSE)))))))))</f>
        <v>Pakistan</v>
      </c>
      <c r="D341" s="199"/>
      <c r="E341" s="199"/>
      <c r="H341">
        <f t="shared" si="23"/>
        <v>0</v>
      </c>
      <c r="L341" t="s">
        <v>71</v>
      </c>
      <c r="M341" t="s">
        <v>1976</v>
      </c>
      <c r="N341" t="str">
        <f t="shared" si="24"/>
        <v>Rice</v>
      </c>
      <c r="O341" t="str">
        <f t="shared" si="25"/>
        <v>Rice</v>
      </c>
    </row>
    <row r="342" spans="2:15" ht="15.75" x14ac:dyDescent="0.25">
      <c r="B342" s="103" t="str">
        <f>IF(L342="","",IF(Declaration!$I$4="English",L342,IF(Declaration!$I$4="French",VLOOKUP($L342,Languages!$A$1:$G$5057,2,FALSE),IF(Declaration!$I$4="Spanish",VLOOKUP($L342,Languages!$A$1:$G$5057,3,FALSE),IF(Declaration!$I$4="German",VLOOKUP($L342,Languages!$A$1:$G$5057,4,FALSE),IF(Declaration!$I$4="Chinese",VLOOKUP($L342,Languages!$A$1:$G$5057,5,FALSE),IF(Declaration!$I$4="Japanese",VLOOKUP($L342,Languages!$A$1:$G$5057,6,FALSE),IF(Declaration!$I$4="Portugese",VLOOKUP($L342,Languages!$A$1:$G$5057,7,FALSE)))))))))</f>
        <v>Rice</v>
      </c>
      <c r="C342" s="103" t="str">
        <f>IF(M342="","",IF(Declaration!$I$4="English",M342,IF(Declaration!$I$4="French",VLOOKUP($M342,Languages!$A$1:$G$5057,2,FALSE),IF(Declaration!$I$4="Spanish",VLOOKUP($M342,Languages!$A$1:$G$5057,3,FALSE),IF(Declaration!$I$4="German",VLOOKUP($M342,Languages!$A$1:$G$5057,4,FALSE),IF(Declaration!$I$4="Chinese",VLOOKUP($M342,Languages!$A$1:$G$5057,5,FALSE),IF(Declaration!$I$4="Japanese",VLOOKUP($M342,Languages!$A$1:$G$5057,6,FALSE),IF(Declaration!$I$4="Portugese",VLOOKUP($M342,Languages!$A$1:$G$5057,7,FALSE)))))))))</f>
        <v>Philippines</v>
      </c>
      <c r="D342" s="199"/>
      <c r="E342" s="199"/>
      <c r="H342">
        <f t="shared" si="23"/>
        <v>0</v>
      </c>
      <c r="L342" t="s">
        <v>71</v>
      </c>
      <c r="M342" t="s">
        <v>2012</v>
      </c>
      <c r="N342" t="str">
        <f t="shared" si="24"/>
        <v>Rice</v>
      </c>
      <c r="O342" t="str">
        <f t="shared" si="25"/>
        <v>Rice</v>
      </c>
    </row>
    <row r="343" spans="2:15" ht="15.75" x14ac:dyDescent="0.25">
      <c r="B343" s="103" t="str">
        <f>IF(L343="","",IF(Declaration!$I$4="English",L343,IF(Declaration!$I$4="French",VLOOKUP($L343,Languages!$A$1:$G$5057,2,FALSE),IF(Declaration!$I$4="Spanish",VLOOKUP($L343,Languages!$A$1:$G$5057,3,FALSE),IF(Declaration!$I$4="German",VLOOKUP($L343,Languages!$A$1:$G$5057,4,FALSE),IF(Declaration!$I$4="Chinese",VLOOKUP($L343,Languages!$A$1:$G$5057,5,FALSE),IF(Declaration!$I$4="Japanese",VLOOKUP($L343,Languages!$A$1:$G$5057,6,FALSE),IF(Declaration!$I$4="Portugese",VLOOKUP($L343,Languages!$A$1:$G$5057,7,FALSE)))))))))</f>
        <v>Rice</v>
      </c>
      <c r="C343" s="103" t="str">
        <f>IF(M343="","",IF(Declaration!$I$4="English",M343,IF(Declaration!$I$4="French",VLOOKUP($M343,Languages!$A$1:$G$5057,2,FALSE),IF(Declaration!$I$4="Spanish",VLOOKUP($M343,Languages!$A$1:$G$5057,3,FALSE),IF(Declaration!$I$4="German",VLOOKUP($M343,Languages!$A$1:$G$5057,4,FALSE),IF(Declaration!$I$4="Chinese",VLOOKUP($M343,Languages!$A$1:$G$5057,5,FALSE),IF(Declaration!$I$4="Japanese",VLOOKUP($M343,Languages!$A$1:$G$5057,6,FALSE),IF(Declaration!$I$4="Portugese",VLOOKUP($M343,Languages!$A$1:$G$5057,7,FALSE)))))))))</f>
        <v>Uganda</v>
      </c>
      <c r="D343" s="199"/>
      <c r="E343" s="199"/>
      <c r="H343">
        <f t="shared" si="23"/>
        <v>0</v>
      </c>
      <c r="L343" t="s">
        <v>71</v>
      </c>
      <c r="M343" t="s">
        <v>2272</v>
      </c>
      <c r="N343" t="str">
        <f t="shared" si="24"/>
        <v>Rice</v>
      </c>
      <c r="O343" t="str">
        <f t="shared" si="25"/>
        <v>Rice</v>
      </c>
    </row>
    <row r="344" spans="2:15" ht="15.75" x14ac:dyDescent="0.25">
      <c r="B344" s="103" t="str">
        <f>IF(L344="","",IF(Declaration!$I$4="English",L344,IF(Declaration!$I$4="French",VLOOKUP($L344,Languages!$A$1:$G$5057,2,FALSE),IF(Declaration!$I$4="Spanish",VLOOKUP($L344,Languages!$A$1:$G$5057,3,FALSE),IF(Declaration!$I$4="German",VLOOKUP($L344,Languages!$A$1:$G$5057,4,FALSE),IF(Declaration!$I$4="Chinese",VLOOKUP($L344,Languages!$A$1:$G$5057,5,FALSE),IF(Declaration!$I$4="Japanese",VLOOKUP($L344,Languages!$A$1:$G$5057,6,FALSE),IF(Declaration!$I$4="Portugese",VLOOKUP($L344,Languages!$A$1:$G$5057,7,FALSE)))))))))</f>
        <v>Rice</v>
      </c>
      <c r="C344" s="103" t="str">
        <f>IF(M344="","",IF(Declaration!$I$4="English",M344,IF(Declaration!$I$4="French",VLOOKUP($M344,Languages!$A$1:$G$5057,2,FALSE),IF(Declaration!$I$4="Spanish",VLOOKUP($M344,Languages!$A$1:$G$5057,3,FALSE),IF(Declaration!$I$4="German",VLOOKUP($M344,Languages!$A$1:$G$5057,4,FALSE),IF(Declaration!$I$4="Chinese",VLOOKUP($M344,Languages!$A$1:$G$5057,5,FALSE),IF(Declaration!$I$4="Japanese",VLOOKUP($M344,Languages!$A$1:$G$5057,6,FALSE),IF(Declaration!$I$4="Portugese",VLOOKUP($M344,Languages!$A$1:$G$5057,7,FALSE)))))))))</f>
        <v>Vietnam</v>
      </c>
      <c r="D344" s="199"/>
      <c r="E344" s="199"/>
      <c r="H344">
        <f t="shared" si="23"/>
        <v>0</v>
      </c>
      <c r="L344" t="s">
        <v>71</v>
      </c>
      <c r="M344" t="s">
        <v>2323</v>
      </c>
      <c r="N344" t="str">
        <f t="shared" si="24"/>
        <v>Rice</v>
      </c>
      <c r="O344" t="str">
        <f t="shared" si="25"/>
        <v>Rice</v>
      </c>
    </row>
    <row r="345" spans="2:15" ht="15.75" x14ac:dyDescent="0.25">
      <c r="B345" s="103" t="str">
        <f>IF(L345="","",IF(Declaration!$I$4="English",L345,IF(Declaration!$I$4="French",VLOOKUP($L345,Languages!$A$1:$G$5057,2,FALSE),IF(Declaration!$I$4="Spanish",VLOOKUP($L345,Languages!$A$1:$G$5057,3,FALSE),IF(Declaration!$I$4="German",VLOOKUP($L345,Languages!$A$1:$G$5057,4,FALSE),IF(Declaration!$I$4="Chinese",VLOOKUP($L345,Languages!$A$1:$G$5057,5,FALSE),IF(Declaration!$I$4="Japanese",VLOOKUP($L345,Languages!$A$1:$G$5057,6,FALSE),IF(Declaration!$I$4="Portugese",VLOOKUP($L345,Languages!$A$1:$G$5057,7,FALSE)))))))))</f>
        <v>Rubber</v>
      </c>
      <c r="C345" s="103" t="str">
        <f>IF(M345="","",IF(Declaration!$I$4="English",M345,IF(Declaration!$I$4="French",VLOOKUP($M345,Languages!$A$1:$G$5057,2,FALSE),IF(Declaration!$I$4="Spanish",VLOOKUP($M345,Languages!$A$1:$G$5057,3,FALSE),IF(Declaration!$I$4="German",VLOOKUP($M345,Languages!$A$1:$G$5057,4,FALSE),IF(Declaration!$I$4="Chinese",VLOOKUP($M345,Languages!$A$1:$G$5057,5,FALSE),IF(Declaration!$I$4="Japanese",VLOOKUP($M345,Languages!$A$1:$G$5057,6,FALSE),IF(Declaration!$I$4="Portugese",VLOOKUP($M345,Languages!$A$1:$G$5057,7,FALSE)))))))))</f>
        <v>Burma</v>
      </c>
      <c r="D345" s="199"/>
      <c r="E345" s="199"/>
      <c r="H345">
        <f t="shared" si="23"/>
        <v>0</v>
      </c>
      <c r="L345" t="s">
        <v>72</v>
      </c>
      <c r="M345" t="s">
        <v>4982</v>
      </c>
      <c r="N345" t="str">
        <f t="shared" si="24"/>
        <v>Rubber</v>
      </c>
      <c r="O345" t="str">
        <f t="shared" si="25"/>
        <v>Rubber</v>
      </c>
    </row>
    <row r="346" spans="2:15" ht="15.75" x14ac:dyDescent="0.25">
      <c r="B346" s="103" t="str">
        <f>IF(L346="","",IF(Declaration!$I$4="English",L346,IF(Declaration!$I$4="French",VLOOKUP($L346,Languages!$A$1:$G$5057,2,FALSE),IF(Declaration!$I$4="Spanish",VLOOKUP($L346,Languages!$A$1:$G$5057,3,FALSE),IF(Declaration!$I$4="German",VLOOKUP($L346,Languages!$A$1:$G$5057,4,FALSE),IF(Declaration!$I$4="Chinese",VLOOKUP($L346,Languages!$A$1:$G$5057,5,FALSE),IF(Declaration!$I$4="Japanese",VLOOKUP($L346,Languages!$A$1:$G$5057,6,FALSE),IF(Declaration!$I$4="Portugese",VLOOKUP($L346,Languages!$A$1:$G$5057,7,FALSE)))))))))</f>
        <v>Rubber</v>
      </c>
      <c r="C346" s="103" t="str">
        <f>IF(M346="","",IF(Declaration!$I$4="English",M346,IF(Declaration!$I$4="French",VLOOKUP($M346,Languages!$A$1:$G$5057,2,FALSE),IF(Declaration!$I$4="Spanish",VLOOKUP($M346,Languages!$A$1:$G$5057,3,FALSE),IF(Declaration!$I$4="German",VLOOKUP($M346,Languages!$A$1:$G$5057,4,FALSE),IF(Declaration!$I$4="Chinese",VLOOKUP($M346,Languages!$A$1:$G$5057,5,FALSE),IF(Declaration!$I$4="Japanese",VLOOKUP($M346,Languages!$A$1:$G$5057,6,FALSE),IF(Declaration!$I$4="Portugese",VLOOKUP($M346,Languages!$A$1:$G$5057,7,FALSE)))))))))</f>
        <v>Cambodia</v>
      </c>
      <c r="D346" s="199"/>
      <c r="E346" s="199"/>
      <c r="H346">
        <f t="shared" si="23"/>
        <v>0</v>
      </c>
      <c r="L346" t="s">
        <v>72</v>
      </c>
      <c r="M346" t="s">
        <v>1377</v>
      </c>
      <c r="N346" t="str">
        <f t="shared" si="24"/>
        <v>Rubber</v>
      </c>
      <c r="O346" t="str">
        <f t="shared" si="25"/>
        <v>Rubber</v>
      </c>
    </row>
    <row r="347" spans="2:15" ht="15.75" x14ac:dyDescent="0.25">
      <c r="B347" s="103" t="str">
        <f>IF(L347="","",IF(Declaration!$I$4="English",L347,IF(Declaration!$I$4="French",VLOOKUP($L347,Languages!$A$1:$G$5057,2,FALSE),IF(Declaration!$I$4="Spanish",VLOOKUP($L347,Languages!$A$1:$G$5057,3,FALSE),IF(Declaration!$I$4="German",VLOOKUP($L347,Languages!$A$1:$G$5057,4,FALSE),IF(Declaration!$I$4="Chinese",VLOOKUP($L347,Languages!$A$1:$G$5057,5,FALSE),IF(Declaration!$I$4="Japanese",VLOOKUP($L347,Languages!$A$1:$G$5057,6,FALSE),IF(Declaration!$I$4="Portugese",VLOOKUP($L347,Languages!$A$1:$G$5057,7,FALSE)))))))))</f>
        <v>Rubber</v>
      </c>
      <c r="C347" s="103" t="str">
        <f>IF(M347="","",IF(Declaration!$I$4="English",M347,IF(Declaration!$I$4="French",VLOOKUP($M347,Languages!$A$1:$G$5057,2,FALSE),IF(Declaration!$I$4="Spanish",VLOOKUP($M347,Languages!$A$1:$G$5057,3,FALSE),IF(Declaration!$I$4="German",VLOOKUP($M347,Languages!$A$1:$G$5057,4,FALSE),IF(Declaration!$I$4="Chinese",VLOOKUP($M347,Languages!$A$1:$G$5057,5,FALSE),IF(Declaration!$I$4="Japanese",VLOOKUP($M347,Languages!$A$1:$G$5057,6,FALSE),IF(Declaration!$I$4="Portugese",VLOOKUP($M347,Languages!$A$1:$G$5057,7,FALSE)))))))))</f>
        <v>Indonesia</v>
      </c>
      <c r="D347" s="199"/>
      <c r="E347" s="199"/>
      <c r="H347">
        <f t="shared" si="23"/>
        <v>0</v>
      </c>
      <c r="L347" t="s">
        <v>72</v>
      </c>
      <c r="M347" t="s">
        <v>1674</v>
      </c>
      <c r="N347" t="str">
        <f t="shared" si="24"/>
        <v>Rubber</v>
      </c>
      <c r="O347" t="str">
        <f t="shared" si="25"/>
        <v>Rubber</v>
      </c>
    </row>
    <row r="348" spans="2:15" ht="15.75" x14ac:dyDescent="0.25">
      <c r="B348" s="103" t="str">
        <f>IF(L348="","",IF(Declaration!$I$4="English",L348,IF(Declaration!$I$4="French",VLOOKUP($L348,Languages!$A$1:$G$5057,2,FALSE),IF(Declaration!$I$4="Spanish",VLOOKUP($L348,Languages!$A$1:$G$5057,3,FALSE),IF(Declaration!$I$4="German",VLOOKUP($L348,Languages!$A$1:$G$5057,4,FALSE),IF(Declaration!$I$4="Chinese",VLOOKUP($L348,Languages!$A$1:$G$5057,5,FALSE),IF(Declaration!$I$4="Japanese",VLOOKUP($L348,Languages!$A$1:$G$5057,6,FALSE),IF(Declaration!$I$4="Portugese",VLOOKUP($L348,Languages!$A$1:$G$5057,7,FALSE)))))))))</f>
        <v>Rubber</v>
      </c>
      <c r="C348" s="103" t="str">
        <f>IF(M348="","",IF(Declaration!$I$4="English",M348,IF(Declaration!$I$4="French",VLOOKUP($M348,Languages!$A$1:$G$5057,2,FALSE),IF(Declaration!$I$4="Spanish",VLOOKUP($M348,Languages!$A$1:$G$5057,3,FALSE),IF(Declaration!$I$4="German",VLOOKUP($M348,Languages!$A$1:$G$5057,4,FALSE),IF(Declaration!$I$4="Chinese",VLOOKUP($M348,Languages!$A$1:$G$5057,5,FALSE),IF(Declaration!$I$4="Japanese",VLOOKUP($M348,Languages!$A$1:$G$5057,6,FALSE),IF(Declaration!$I$4="Portugese",VLOOKUP($M348,Languages!$A$1:$G$5057,7,FALSE)))))))))</f>
        <v>Liberia</v>
      </c>
      <c r="D348" s="199"/>
      <c r="E348" s="199"/>
      <c r="H348">
        <f t="shared" si="23"/>
        <v>0</v>
      </c>
      <c r="L348" t="s">
        <v>72</v>
      </c>
      <c r="M348" t="s">
        <v>1793</v>
      </c>
      <c r="N348" t="str">
        <f t="shared" si="24"/>
        <v>Rubber</v>
      </c>
      <c r="O348" t="str">
        <f t="shared" si="25"/>
        <v>Rubber</v>
      </c>
    </row>
    <row r="349" spans="2:15" ht="15.75" x14ac:dyDescent="0.25">
      <c r="B349" s="103" t="str">
        <f>IF(L349="","",IF(Declaration!$I$4="English",L349,IF(Declaration!$I$4="French",VLOOKUP($L349,Languages!$A$1:$G$5057,2,FALSE),IF(Declaration!$I$4="Spanish",VLOOKUP($L349,Languages!$A$1:$G$5057,3,FALSE),IF(Declaration!$I$4="German",VLOOKUP($L349,Languages!$A$1:$G$5057,4,FALSE),IF(Declaration!$I$4="Chinese",VLOOKUP($L349,Languages!$A$1:$G$5057,5,FALSE),IF(Declaration!$I$4="Japanese",VLOOKUP($L349,Languages!$A$1:$G$5057,6,FALSE),IF(Declaration!$I$4="Portugese",VLOOKUP($L349,Languages!$A$1:$G$5057,7,FALSE)))))))))</f>
        <v>Rubber</v>
      </c>
      <c r="C349" s="103" t="str">
        <f>IF(M349="","",IF(Declaration!$I$4="English",M349,IF(Declaration!$I$4="French",VLOOKUP($M349,Languages!$A$1:$G$5057,2,FALSE),IF(Declaration!$I$4="Spanish",VLOOKUP($M349,Languages!$A$1:$G$5057,3,FALSE),IF(Declaration!$I$4="German",VLOOKUP($M349,Languages!$A$1:$G$5057,4,FALSE),IF(Declaration!$I$4="Chinese",VLOOKUP($M349,Languages!$A$1:$G$5057,5,FALSE),IF(Declaration!$I$4="Japanese",VLOOKUP($M349,Languages!$A$1:$G$5057,6,FALSE),IF(Declaration!$I$4="Portugese",VLOOKUP($M349,Languages!$A$1:$G$5057,7,FALSE)))))))))</f>
        <v>Philippines</v>
      </c>
      <c r="D349" s="199"/>
      <c r="E349" s="199"/>
      <c r="H349">
        <f t="shared" si="23"/>
        <v>0</v>
      </c>
      <c r="L349" t="s">
        <v>72</v>
      </c>
      <c r="M349" t="s">
        <v>2012</v>
      </c>
      <c r="N349" t="str">
        <f t="shared" si="24"/>
        <v>Rubber</v>
      </c>
      <c r="O349" t="str">
        <f t="shared" si="25"/>
        <v>Rubber</v>
      </c>
    </row>
    <row r="350" spans="2:15" ht="15.75" x14ac:dyDescent="0.25">
      <c r="B350" s="103" t="str">
        <f>IF(L350="","",IF(Declaration!$I$4="English",L350,IF(Declaration!$I$4="French",VLOOKUP($L350,Languages!$A$1:$G$5057,2,FALSE),IF(Declaration!$I$4="Spanish",VLOOKUP($L350,Languages!$A$1:$G$5057,3,FALSE),IF(Declaration!$I$4="German",VLOOKUP($L350,Languages!$A$1:$G$5057,4,FALSE),IF(Declaration!$I$4="Chinese",VLOOKUP($L350,Languages!$A$1:$G$5057,5,FALSE),IF(Declaration!$I$4="Japanese",VLOOKUP($L350,Languages!$A$1:$G$5057,6,FALSE),IF(Declaration!$I$4="Portugese",VLOOKUP($L350,Languages!$A$1:$G$5057,7,FALSE)))))))))</f>
        <v>Rubber</v>
      </c>
      <c r="C350" s="103" t="str">
        <f>IF(M350="","",IF(Declaration!$I$4="English",M350,IF(Declaration!$I$4="French",VLOOKUP($M350,Languages!$A$1:$G$5057,2,FALSE),IF(Declaration!$I$4="Spanish",VLOOKUP($M350,Languages!$A$1:$G$5057,3,FALSE),IF(Declaration!$I$4="German",VLOOKUP($M350,Languages!$A$1:$G$5057,4,FALSE),IF(Declaration!$I$4="Chinese",VLOOKUP($M350,Languages!$A$1:$G$5057,5,FALSE),IF(Declaration!$I$4="Japanese",VLOOKUP($M350,Languages!$A$1:$G$5057,6,FALSE),IF(Declaration!$I$4="Portugese",VLOOKUP($M350,Languages!$A$1:$G$5057,7,FALSE)))))))))</f>
        <v>Vietnam</v>
      </c>
      <c r="D350" s="199"/>
      <c r="E350" s="199"/>
      <c r="H350">
        <f t="shared" si="23"/>
        <v>0</v>
      </c>
      <c r="L350" t="s">
        <v>72</v>
      </c>
      <c r="M350" t="s">
        <v>2323</v>
      </c>
      <c r="N350" t="str">
        <f t="shared" si="24"/>
        <v>Rubber</v>
      </c>
      <c r="O350" t="str">
        <f t="shared" si="25"/>
        <v>Rubber</v>
      </c>
    </row>
    <row r="351" spans="2:15" ht="15.75" x14ac:dyDescent="0.25">
      <c r="B351" s="103" t="str">
        <f>IF(L351="","",IF(Declaration!$I$4="English",L351,IF(Declaration!$I$4="French",VLOOKUP($L351,Languages!$A$1:$G$5057,2,FALSE),IF(Declaration!$I$4="Spanish",VLOOKUP($L351,Languages!$A$1:$G$5057,3,FALSE),IF(Declaration!$I$4="German",VLOOKUP($L351,Languages!$A$1:$G$5057,4,FALSE),IF(Declaration!$I$4="Chinese",VLOOKUP($L351,Languages!$A$1:$G$5057,5,FALSE),IF(Declaration!$I$4="Japanese",VLOOKUP($L351,Languages!$A$1:$G$5057,6,FALSE),IF(Declaration!$I$4="Portugese",VLOOKUP($L351,Languages!$A$1:$G$5057,7,FALSE)))))))))</f>
        <v>Rubber Gloves</v>
      </c>
      <c r="C351" s="103" t="str">
        <f>IF(M351="","",IF(Declaration!$I$4="English",M351,IF(Declaration!$I$4="French",VLOOKUP($M351,Languages!$A$1:$G$5057,2,FALSE),IF(Declaration!$I$4="Spanish",VLOOKUP($M351,Languages!$A$1:$G$5057,3,FALSE),IF(Declaration!$I$4="German",VLOOKUP($M351,Languages!$A$1:$G$5057,4,FALSE),IF(Declaration!$I$4="Chinese",VLOOKUP($M351,Languages!$A$1:$G$5057,5,FALSE),IF(Declaration!$I$4="Japanese",VLOOKUP($M351,Languages!$A$1:$G$5057,6,FALSE),IF(Declaration!$I$4="Portugese",VLOOKUP($M351,Languages!$A$1:$G$5057,7,FALSE)))))))))</f>
        <v>Malaysia</v>
      </c>
      <c r="D351" s="199"/>
      <c r="E351" s="199"/>
      <c r="H351">
        <f t="shared" si="23"/>
        <v>0</v>
      </c>
      <c r="L351" t="s">
        <v>129</v>
      </c>
      <c r="M351" t="s">
        <v>1832</v>
      </c>
      <c r="N351" t="str">
        <f t="shared" si="24"/>
        <v>Rubber Gloves</v>
      </c>
      <c r="O351" t="str">
        <f t="shared" si="25"/>
        <v>Rubber Gloves</v>
      </c>
    </row>
    <row r="352" spans="2:15" ht="15.75" x14ac:dyDescent="0.25">
      <c r="B352" s="103" t="str">
        <f>IF(L352="","",IF(Declaration!$I$4="English",L352,IF(Declaration!$I$4="French",VLOOKUP($L352,Languages!$A$1:$G$5057,2,FALSE),IF(Declaration!$I$4="Spanish",VLOOKUP($L352,Languages!$A$1:$G$5057,3,FALSE),IF(Declaration!$I$4="German",VLOOKUP($L352,Languages!$A$1:$G$5057,4,FALSE),IF(Declaration!$I$4="Chinese",VLOOKUP($L352,Languages!$A$1:$G$5057,5,FALSE),IF(Declaration!$I$4="Japanese",VLOOKUP($L352,Languages!$A$1:$G$5057,6,FALSE),IF(Declaration!$I$4="Portugese",VLOOKUP($L352,Languages!$A$1:$G$5057,7,FALSE)))))))))</f>
        <v>Rubies</v>
      </c>
      <c r="C352" s="103" t="str">
        <f>IF(M352="","",IF(Declaration!$I$4="English",M352,IF(Declaration!$I$4="French",VLOOKUP($M352,Languages!$A$1:$G$5057,2,FALSE),IF(Declaration!$I$4="Spanish",VLOOKUP($M352,Languages!$A$1:$G$5057,3,FALSE),IF(Declaration!$I$4="German",VLOOKUP($M352,Languages!$A$1:$G$5057,4,FALSE),IF(Declaration!$I$4="Chinese",VLOOKUP($M352,Languages!$A$1:$G$5057,5,FALSE),IF(Declaration!$I$4="Japanese",VLOOKUP($M352,Languages!$A$1:$G$5057,6,FALSE),IF(Declaration!$I$4="Portugese",VLOOKUP($M352,Languages!$A$1:$G$5057,7,FALSE)))))))))</f>
        <v>Burma</v>
      </c>
      <c r="D352" s="199"/>
      <c r="E352" s="199"/>
      <c r="H352">
        <f t="shared" si="23"/>
        <v>0</v>
      </c>
      <c r="L352" t="s">
        <v>158</v>
      </c>
      <c r="M352" t="s">
        <v>4982</v>
      </c>
      <c r="N352" t="str">
        <f t="shared" si="24"/>
        <v>Rubies</v>
      </c>
      <c r="O352" t="str">
        <f t="shared" si="25"/>
        <v>Rubies</v>
      </c>
    </row>
    <row r="353" spans="2:15" ht="15.75" x14ac:dyDescent="0.25">
      <c r="B353" s="103" t="str">
        <f>IF(L353="","",IF(Declaration!$I$4="English",L353,IF(Declaration!$I$4="French",VLOOKUP($L353,Languages!$A$1:$G$5057,2,FALSE),IF(Declaration!$I$4="Spanish",VLOOKUP($L353,Languages!$A$1:$G$5057,3,FALSE),IF(Declaration!$I$4="German",VLOOKUP($L353,Languages!$A$1:$G$5057,4,FALSE),IF(Declaration!$I$4="Chinese",VLOOKUP($L353,Languages!$A$1:$G$5057,5,FALSE),IF(Declaration!$I$4="Japanese",VLOOKUP($L353,Languages!$A$1:$G$5057,6,FALSE),IF(Declaration!$I$4="Portugese",VLOOKUP($L353,Languages!$A$1:$G$5057,7,FALSE)))))))))</f>
        <v>Salt</v>
      </c>
      <c r="C353" s="103" t="str">
        <f>IF(M353="","",IF(Declaration!$I$4="English",M353,IF(Declaration!$I$4="French",VLOOKUP($M353,Languages!$A$1:$G$5057,2,FALSE),IF(Declaration!$I$4="Spanish",VLOOKUP($M353,Languages!$A$1:$G$5057,3,FALSE),IF(Declaration!$I$4="German",VLOOKUP($M353,Languages!$A$1:$G$5057,4,FALSE),IF(Declaration!$I$4="Chinese",VLOOKUP($M353,Languages!$A$1:$G$5057,5,FALSE),IF(Declaration!$I$4="Japanese",VLOOKUP($M353,Languages!$A$1:$G$5057,6,FALSE),IF(Declaration!$I$4="Portugese",VLOOKUP($M353,Languages!$A$1:$G$5057,7,FALSE)))))))))</f>
        <v>Afghanistan</v>
      </c>
      <c r="D353" s="199"/>
      <c r="E353" s="199"/>
      <c r="H353">
        <f t="shared" si="23"/>
        <v>0</v>
      </c>
      <c r="L353" t="s">
        <v>159</v>
      </c>
      <c r="M353" t="s">
        <v>1220</v>
      </c>
      <c r="N353" t="str">
        <f t="shared" si="24"/>
        <v>Salt</v>
      </c>
      <c r="O353" t="str">
        <f t="shared" si="25"/>
        <v>Salt</v>
      </c>
    </row>
    <row r="354" spans="2:15" ht="15.75" x14ac:dyDescent="0.25">
      <c r="B354" s="103" t="str">
        <f>IF(L354="","",IF(Declaration!$I$4="English",L354,IF(Declaration!$I$4="French",VLOOKUP($L354,Languages!$A$1:$G$5057,2,FALSE),IF(Declaration!$I$4="Spanish",VLOOKUP($L354,Languages!$A$1:$G$5057,3,FALSE),IF(Declaration!$I$4="German",VLOOKUP($L354,Languages!$A$1:$G$5057,4,FALSE),IF(Declaration!$I$4="Chinese",VLOOKUP($L354,Languages!$A$1:$G$5057,5,FALSE),IF(Declaration!$I$4="Japanese",VLOOKUP($L354,Languages!$A$1:$G$5057,6,FALSE),IF(Declaration!$I$4="Portugese",VLOOKUP($L354,Languages!$A$1:$G$5057,7,FALSE)))))))))</f>
        <v>Salt</v>
      </c>
      <c r="C354" s="103" t="str">
        <f>IF(M354="","",IF(Declaration!$I$4="English",M354,IF(Declaration!$I$4="French",VLOOKUP($M354,Languages!$A$1:$G$5057,2,FALSE),IF(Declaration!$I$4="Spanish",VLOOKUP($M354,Languages!$A$1:$G$5057,3,FALSE),IF(Declaration!$I$4="German",VLOOKUP($M354,Languages!$A$1:$G$5057,4,FALSE),IF(Declaration!$I$4="Chinese",VLOOKUP($M354,Languages!$A$1:$G$5057,5,FALSE),IF(Declaration!$I$4="Japanese",VLOOKUP($M354,Languages!$A$1:$G$5057,6,FALSE),IF(Declaration!$I$4="Portugese",VLOOKUP($M354,Languages!$A$1:$G$5057,7,FALSE)))))))))</f>
        <v>Bangladesh</v>
      </c>
      <c r="D354" s="199"/>
      <c r="E354" s="199"/>
      <c r="H354">
        <f t="shared" si="23"/>
        <v>0</v>
      </c>
      <c r="L354" t="s">
        <v>159</v>
      </c>
      <c r="M354" t="s">
        <v>1294</v>
      </c>
      <c r="N354" t="str">
        <f t="shared" si="24"/>
        <v>Salt</v>
      </c>
      <c r="O354" t="str">
        <f t="shared" si="25"/>
        <v>Salt</v>
      </c>
    </row>
    <row r="355" spans="2:15" ht="15.75" x14ac:dyDescent="0.25">
      <c r="B355" s="103" t="str">
        <f>IF(L355="","",IF(Declaration!$I$4="English",L355,IF(Declaration!$I$4="French",VLOOKUP($L355,Languages!$A$1:$G$5057,2,FALSE),IF(Declaration!$I$4="Spanish",VLOOKUP($L355,Languages!$A$1:$G$5057,3,FALSE),IF(Declaration!$I$4="German",VLOOKUP($L355,Languages!$A$1:$G$5057,4,FALSE),IF(Declaration!$I$4="Chinese",VLOOKUP($L355,Languages!$A$1:$G$5057,5,FALSE),IF(Declaration!$I$4="Japanese",VLOOKUP($L355,Languages!$A$1:$G$5057,6,FALSE),IF(Declaration!$I$4="Portugese",VLOOKUP($L355,Languages!$A$1:$G$5057,7,FALSE)))))))))</f>
        <v>Salt</v>
      </c>
      <c r="C355" s="103" t="str">
        <f>IF(M355="","",IF(Declaration!$I$4="English",M355,IF(Declaration!$I$4="French",VLOOKUP($M355,Languages!$A$1:$G$5057,2,FALSE),IF(Declaration!$I$4="Spanish",VLOOKUP($M355,Languages!$A$1:$G$5057,3,FALSE),IF(Declaration!$I$4="German",VLOOKUP($M355,Languages!$A$1:$G$5057,4,FALSE),IF(Declaration!$I$4="Chinese",VLOOKUP($M355,Languages!$A$1:$G$5057,5,FALSE),IF(Declaration!$I$4="Japanese",VLOOKUP($M355,Languages!$A$1:$G$5057,6,FALSE),IF(Declaration!$I$4="Portugese",VLOOKUP($M355,Languages!$A$1:$G$5057,7,FALSE)))))))))</f>
        <v>Cambodia</v>
      </c>
      <c r="D355" s="199"/>
      <c r="E355" s="199"/>
      <c r="H355">
        <f t="shared" si="23"/>
        <v>0</v>
      </c>
      <c r="L355" t="s">
        <v>159</v>
      </c>
      <c r="M355" t="s">
        <v>1377</v>
      </c>
      <c r="N355" t="str">
        <f t="shared" si="24"/>
        <v>Salt</v>
      </c>
      <c r="O355" t="str">
        <f t="shared" si="25"/>
        <v>Salt</v>
      </c>
    </row>
    <row r="356" spans="2:15" ht="15.75" x14ac:dyDescent="0.25">
      <c r="B356" s="103" t="str">
        <f>IF(L356="","",IF(Declaration!$I$4="English",L356,IF(Declaration!$I$4="French",VLOOKUP($L356,Languages!$A$1:$G$5057,2,FALSE),IF(Declaration!$I$4="Spanish",VLOOKUP($L356,Languages!$A$1:$G$5057,3,FALSE),IF(Declaration!$I$4="German",VLOOKUP($L356,Languages!$A$1:$G$5057,4,FALSE),IF(Declaration!$I$4="Chinese",VLOOKUP($L356,Languages!$A$1:$G$5057,5,FALSE),IF(Declaration!$I$4="Japanese",VLOOKUP($L356,Languages!$A$1:$G$5057,6,FALSE),IF(Declaration!$I$4="Portugese",VLOOKUP($L356,Languages!$A$1:$G$5057,7,FALSE)))))))))</f>
        <v>Salt</v>
      </c>
      <c r="C356" s="103" t="str">
        <f>IF(M356="","",IF(Declaration!$I$4="English",M356,IF(Declaration!$I$4="French",VLOOKUP($M356,Languages!$A$1:$G$5057,2,FALSE),IF(Declaration!$I$4="Spanish",VLOOKUP($M356,Languages!$A$1:$G$5057,3,FALSE),IF(Declaration!$I$4="German",VLOOKUP($M356,Languages!$A$1:$G$5057,4,FALSE),IF(Declaration!$I$4="Chinese",VLOOKUP($M356,Languages!$A$1:$G$5057,5,FALSE),IF(Declaration!$I$4="Japanese",VLOOKUP($M356,Languages!$A$1:$G$5057,6,FALSE),IF(Declaration!$I$4="Portugese",VLOOKUP($M356,Languages!$A$1:$G$5057,7,FALSE)))))))))</f>
        <v>Niger</v>
      </c>
      <c r="D356" s="199"/>
      <c r="E356" s="199"/>
      <c r="H356">
        <f t="shared" si="23"/>
        <v>0</v>
      </c>
      <c r="L356" t="s">
        <v>159</v>
      </c>
      <c r="M356" t="s">
        <v>1950</v>
      </c>
      <c r="N356" t="str">
        <f t="shared" si="24"/>
        <v>Salt</v>
      </c>
      <c r="O356" t="str">
        <f t="shared" si="25"/>
        <v>Salt</v>
      </c>
    </row>
    <row r="357" spans="2:15" ht="15.75" x14ac:dyDescent="0.25">
      <c r="B357" s="103" t="str">
        <f>IF(L357="","",IF(Declaration!$I$4="English",L357,IF(Declaration!$I$4="French",VLOOKUP($L357,Languages!$A$1:$G$5057,2,FALSE),IF(Declaration!$I$4="Spanish",VLOOKUP($L357,Languages!$A$1:$G$5057,3,FALSE),IF(Declaration!$I$4="German",VLOOKUP($L357,Languages!$A$1:$G$5057,4,FALSE),IF(Declaration!$I$4="Chinese",VLOOKUP($L357,Languages!$A$1:$G$5057,5,FALSE),IF(Declaration!$I$4="Japanese",VLOOKUP($L357,Languages!$A$1:$G$5057,6,FALSE),IF(Declaration!$I$4="Portugese",VLOOKUP($L357,Languages!$A$1:$G$5057,7,FALSE)))))))))</f>
        <v>Sand</v>
      </c>
      <c r="C357" s="103" t="str">
        <f>IF(M357="","",IF(Declaration!$I$4="English",M357,IF(Declaration!$I$4="French",VLOOKUP($M357,Languages!$A$1:$G$5057,2,FALSE),IF(Declaration!$I$4="Spanish",VLOOKUP($M357,Languages!$A$1:$G$5057,3,FALSE),IF(Declaration!$I$4="German",VLOOKUP($M357,Languages!$A$1:$G$5057,4,FALSE),IF(Declaration!$I$4="Chinese",VLOOKUP($M357,Languages!$A$1:$G$5057,5,FALSE),IF(Declaration!$I$4="Japanese",VLOOKUP($M357,Languages!$A$1:$G$5057,6,FALSE),IF(Declaration!$I$4="Portugese",VLOOKUP($M357,Languages!$A$1:$G$5057,7,FALSE)))))))))</f>
        <v>Kenya</v>
      </c>
      <c r="D357" s="199"/>
      <c r="E357" s="199"/>
      <c r="H357">
        <f t="shared" si="23"/>
        <v>0</v>
      </c>
      <c r="L357" t="s">
        <v>160</v>
      </c>
      <c r="M357" t="s">
        <v>1732</v>
      </c>
      <c r="N357" t="str">
        <f t="shared" si="24"/>
        <v>Sand</v>
      </c>
      <c r="O357" t="str">
        <f t="shared" si="25"/>
        <v>Sand</v>
      </c>
    </row>
    <row r="358" spans="2:15" ht="15.75" x14ac:dyDescent="0.25">
      <c r="B358" s="103" t="str">
        <f>IF(L358="","",IF(Declaration!$I$4="English",L358,IF(Declaration!$I$4="French",VLOOKUP($L358,Languages!$A$1:$G$5057,2,FALSE),IF(Declaration!$I$4="Spanish",VLOOKUP($L358,Languages!$A$1:$G$5057,3,FALSE),IF(Declaration!$I$4="German",VLOOKUP($L358,Languages!$A$1:$G$5057,4,FALSE),IF(Declaration!$I$4="Chinese",VLOOKUP($L358,Languages!$A$1:$G$5057,5,FALSE),IF(Declaration!$I$4="Japanese",VLOOKUP($L358,Languages!$A$1:$G$5057,6,FALSE),IF(Declaration!$I$4="Portugese",VLOOKUP($L358,Languages!$A$1:$G$5057,7,FALSE)))))))))</f>
        <v>Sand</v>
      </c>
      <c r="C358" s="103" t="str">
        <f>IF(M358="","",IF(Declaration!$I$4="English",M358,IF(Declaration!$I$4="French",VLOOKUP($M358,Languages!$A$1:$G$5057,2,FALSE),IF(Declaration!$I$4="Spanish",VLOOKUP($M358,Languages!$A$1:$G$5057,3,FALSE),IF(Declaration!$I$4="German",VLOOKUP($M358,Languages!$A$1:$G$5057,4,FALSE),IF(Declaration!$I$4="Chinese",VLOOKUP($M358,Languages!$A$1:$G$5057,5,FALSE),IF(Declaration!$I$4="Japanese",VLOOKUP($M358,Languages!$A$1:$G$5057,6,FALSE),IF(Declaration!$I$4="Portugese",VLOOKUP($M358,Languages!$A$1:$G$5057,7,FALSE)))))))))</f>
        <v>Nigeria</v>
      </c>
      <c r="D358" s="199"/>
      <c r="E358" s="199"/>
      <c r="H358">
        <f t="shared" si="23"/>
        <v>0</v>
      </c>
      <c r="L358" t="s">
        <v>160</v>
      </c>
      <c r="M358" t="s">
        <v>1954</v>
      </c>
      <c r="N358" t="str">
        <f t="shared" si="24"/>
        <v>Sand</v>
      </c>
      <c r="O358" t="str">
        <f t="shared" si="25"/>
        <v>Sand</v>
      </c>
    </row>
    <row r="359" spans="2:15" ht="15.75" x14ac:dyDescent="0.25">
      <c r="B359" s="103" t="str">
        <f>IF(L359="","",IF(Declaration!$I$4="English",L359,IF(Declaration!$I$4="French",VLOOKUP($L359,Languages!$A$1:$G$5057,2,FALSE),IF(Declaration!$I$4="Spanish",VLOOKUP($L359,Languages!$A$1:$G$5057,3,FALSE),IF(Declaration!$I$4="German",VLOOKUP($L359,Languages!$A$1:$G$5057,4,FALSE),IF(Declaration!$I$4="Chinese",VLOOKUP($L359,Languages!$A$1:$G$5057,5,FALSE),IF(Declaration!$I$4="Japanese",VLOOKUP($L359,Languages!$A$1:$G$5057,6,FALSE),IF(Declaration!$I$4="Portugese",VLOOKUP($L359,Languages!$A$1:$G$5057,7,FALSE)))))))))</f>
        <v>Sand</v>
      </c>
      <c r="C359" s="103" t="str">
        <f>IF(M359="","",IF(Declaration!$I$4="English",M359,IF(Declaration!$I$4="French",VLOOKUP($M359,Languages!$A$1:$G$5057,2,FALSE),IF(Declaration!$I$4="Spanish",VLOOKUP($M359,Languages!$A$1:$G$5057,3,FALSE),IF(Declaration!$I$4="German",VLOOKUP($M359,Languages!$A$1:$G$5057,4,FALSE),IF(Declaration!$I$4="Chinese",VLOOKUP($M359,Languages!$A$1:$G$5057,5,FALSE),IF(Declaration!$I$4="Japanese",VLOOKUP($M359,Languages!$A$1:$G$5057,6,FALSE),IF(Declaration!$I$4="Portugese",VLOOKUP($M359,Languages!$A$1:$G$5057,7,FALSE)))))))))</f>
        <v>Uganda</v>
      </c>
      <c r="D359" s="199"/>
      <c r="E359" s="199"/>
      <c r="H359">
        <f t="shared" si="23"/>
        <v>0</v>
      </c>
      <c r="L359" t="s">
        <v>160</v>
      </c>
      <c r="M359" t="s">
        <v>2272</v>
      </c>
      <c r="N359" t="str">
        <f t="shared" si="24"/>
        <v>Sand</v>
      </c>
      <c r="O359" t="str">
        <f t="shared" si="25"/>
        <v>Sand</v>
      </c>
    </row>
    <row r="360" spans="2:15" ht="15.75" x14ac:dyDescent="0.25">
      <c r="B360" s="103" t="str">
        <f>IF(L360="","",IF(Declaration!$I$4="English",L360,IF(Declaration!$I$4="French",VLOOKUP($L360,Languages!$A$1:$G$5057,2,FALSE),IF(Declaration!$I$4="Spanish",VLOOKUP($L360,Languages!$A$1:$G$5057,3,FALSE),IF(Declaration!$I$4="German",VLOOKUP($L360,Languages!$A$1:$G$5057,4,FALSE),IF(Declaration!$I$4="Chinese",VLOOKUP($L360,Languages!$A$1:$G$5057,5,FALSE),IF(Declaration!$I$4="Japanese",VLOOKUP($L360,Languages!$A$1:$G$5057,6,FALSE),IF(Declaration!$I$4="Portugese",VLOOKUP($L360,Languages!$A$1:$G$5057,7,FALSE)))))))))</f>
        <v>Sandstone</v>
      </c>
      <c r="C360" s="103" t="str">
        <f>IF(M360="","",IF(Declaration!$I$4="English",M360,IF(Declaration!$I$4="French",VLOOKUP($M360,Languages!$A$1:$G$5057,2,FALSE),IF(Declaration!$I$4="Spanish",VLOOKUP($M360,Languages!$A$1:$G$5057,3,FALSE),IF(Declaration!$I$4="German",VLOOKUP($M360,Languages!$A$1:$G$5057,4,FALSE),IF(Declaration!$I$4="Chinese",VLOOKUP($M360,Languages!$A$1:$G$5057,5,FALSE),IF(Declaration!$I$4="Japanese",VLOOKUP($M360,Languages!$A$1:$G$5057,6,FALSE),IF(Declaration!$I$4="Portugese",VLOOKUP($M360,Languages!$A$1:$G$5057,7,FALSE)))))))))</f>
        <v>India</v>
      </c>
      <c r="D360" s="199"/>
      <c r="E360" s="199"/>
      <c r="H360">
        <f t="shared" si="23"/>
        <v>0</v>
      </c>
      <c r="L360" t="s">
        <v>161</v>
      </c>
      <c r="M360" t="s">
        <v>1668</v>
      </c>
      <c r="N360" t="str">
        <f t="shared" si="24"/>
        <v>Sandstone</v>
      </c>
      <c r="O360" t="str">
        <f t="shared" si="25"/>
        <v>Sandstone</v>
      </c>
    </row>
    <row r="361" spans="2:15" ht="15.75" x14ac:dyDescent="0.25">
      <c r="B361" s="103" t="str">
        <f>IF(L361="","",IF(Declaration!$I$4="English",L361,IF(Declaration!$I$4="French",VLOOKUP($L361,Languages!$A$1:$G$5057,2,FALSE),IF(Declaration!$I$4="Spanish",VLOOKUP($L361,Languages!$A$1:$G$5057,3,FALSE),IF(Declaration!$I$4="German",VLOOKUP($L361,Languages!$A$1:$G$5057,4,FALSE),IF(Declaration!$I$4="Chinese",VLOOKUP($L361,Languages!$A$1:$G$5057,5,FALSE),IF(Declaration!$I$4="Japanese",VLOOKUP($L361,Languages!$A$1:$G$5057,6,FALSE),IF(Declaration!$I$4="Portugese",VLOOKUP($L361,Languages!$A$1:$G$5057,7,FALSE)))))))))</f>
        <v>Sapphires</v>
      </c>
      <c r="C361" s="103" t="str">
        <f>IF(M361="","",IF(Declaration!$I$4="English",M361,IF(Declaration!$I$4="French",VLOOKUP($M361,Languages!$A$1:$G$5057,2,FALSE),IF(Declaration!$I$4="Spanish",VLOOKUP($M361,Languages!$A$1:$G$5057,3,FALSE),IF(Declaration!$I$4="German",VLOOKUP($M361,Languages!$A$1:$G$5057,4,FALSE),IF(Declaration!$I$4="Chinese",VLOOKUP($M361,Languages!$A$1:$G$5057,5,FALSE),IF(Declaration!$I$4="Japanese",VLOOKUP($M361,Languages!$A$1:$G$5057,6,FALSE),IF(Declaration!$I$4="Portugese",VLOOKUP($M361,Languages!$A$1:$G$5057,7,FALSE)))))))))</f>
        <v>Madagascar</v>
      </c>
      <c r="D361" s="199"/>
      <c r="E361" s="199"/>
      <c r="H361">
        <f t="shared" si="23"/>
        <v>0</v>
      </c>
      <c r="L361" t="s">
        <v>162</v>
      </c>
      <c r="M361" t="s">
        <v>1823</v>
      </c>
      <c r="N361" t="str">
        <f t="shared" si="24"/>
        <v>Sapphires</v>
      </c>
      <c r="O361" t="str">
        <f t="shared" si="25"/>
        <v>Sapphires</v>
      </c>
    </row>
    <row r="362" spans="2:15" ht="15.75" x14ac:dyDescent="0.25">
      <c r="B362" s="103" t="str">
        <f>IF(L362="","",IF(Declaration!$I$4="English",L362,IF(Declaration!$I$4="French",VLOOKUP($L362,Languages!$A$1:$G$5057,2,FALSE),IF(Declaration!$I$4="Spanish",VLOOKUP($L362,Languages!$A$1:$G$5057,3,FALSE),IF(Declaration!$I$4="German",VLOOKUP($L362,Languages!$A$1:$G$5057,4,FALSE),IF(Declaration!$I$4="Chinese",VLOOKUP($L362,Languages!$A$1:$G$5057,5,FALSE),IF(Declaration!$I$4="Japanese",VLOOKUP($L362,Languages!$A$1:$G$5057,6,FALSE),IF(Declaration!$I$4="Portugese",VLOOKUP($L362,Languages!$A$1:$G$5057,7,FALSE)))))))))</f>
        <v>Sesame</v>
      </c>
      <c r="C362" s="103" t="str">
        <f>IF(M362="","",IF(Declaration!$I$4="English",M362,IF(Declaration!$I$4="French",VLOOKUP($M362,Languages!$A$1:$G$5057,2,FALSE),IF(Declaration!$I$4="Spanish",VLOOKUP($M362,Languages!$A$1:$G$5057,3,FALSE),IF(Declaration!$I$4="German",VLOOKUP($M362,Languages!$A$1:$G$5057,4,FALSE),IF(Declaration!$I$4="Chinese",VLOOKUP($M362,Languages!$A$1:$G$5057,5,FALSE),IF(Declaration!$I$4="Japanese",VLOOKUP($M362,Languages!$A$1:$G$5057,6,FALSE),IF(Declaration!$I$4="Portugese",VLOOKUP($M362,Languages!$A$1:$G$5057,7,FALSE)))))))))</f>
        <v>Burma</v>
      </c>
      <c r="D362" s="199"/>
      <c r="E362" s="199"/>
      <c r="H362">
        <f t="shared" si="23"/>
        <v>0</v>
      </c>
      <c r="L362" t="s">
        <v>73</v>
      </c>
      <c r="M362" t="s">
        <v>4982</v>
      </c>
      <c r="N362" t="str">
        <f t="shared" si="24"/>
        <v>Sesame</v>
      </c>
      <c r="O362" t="str">
        <f t="shared" si="25"/>
        <v>Sesame</v>
      </c>
    </row>
    <row r="363" spans="2:15" ht="15.75" x14ac:dyDescent="0.25">
      <c r="B363" s="103" t="str">
        <f>IF(L363="","",IF(Declaration!$I$4="English",L363,IF(Declaration!$I$4="French",VLOOKUP($L363,Languages!$A$1:$G$5057,2,FALSE),IF(Declaration!$I$4="Spanish",VLOOKUP($L363,Languages!$A$1:$G$5057,3,FALSE),IF(Declaration!$I$4="German",VLOOKUP($L363,Languages!$A$1:$G$5057,4,FALSE),IF(Declaration!$I$4="Chinese",VLOOKUP($L363,Languages!$A$1:$G$5057,5,FALSE),IF(Declaration!$I$4="Japanese",VLOOKUP($L363,Languages!$A$1:$G$5057,6,FALSE),IF(Declaration!$I$4="Portugese",VLOOKUP($L363,Languages!$A$1:$G$5057,7,FALSE)))))))))</f>
        <v>Sesame</v>
      </c>
      <c r="C363" s="103" t="str">
        <f>IF(M363="","",IF(Declaration!$I$4="English",M363,IF(Declaration!$I$4="French",VLOOKUP($M363,Languages!$A$1:$G$5057,2,FALSE),IF(Declaration!$I$4="Spanish",VLOOKUP($M363,Languages!$A$1:$G$5057,3,FALSE),IF(Declaration!$I$4="German",VLOOKUP($M363,Languages!$A$1:$G$5057,4,FALSE),IF(Declaration!$I$4="Chinese",VLOOKUP($M363,Languages!$A$1:$G$5057,5,FALSE),IF(Declaration!$I$4="Japanese",VLOOKUP($M363,Languages!$A$1:$G$5057,6,FALSE),IF(Declaration!$I$4="Portugese",VLOOKUP($M363,Languages!$A$1:$G$5057,7,FALSE)))))))))</f>
        <v>Paraguay</v>
      </c>
      <c r="D363" s="199"/>
      <c r="E363" s="199"/>
      <c r="H363">
        <f t="shared" si="23"/>
        <v>0</v>
      </c>
      <c r="L363" t="s">
        <v>73</v>
      </c>
      <c r="M363" t="s">
        <v>2003</v>
      </c>
      <c r="N363" t="str">
        <f t="shared" si="24"/>
        <v>Sesame</v>
      </c>
      <c r="O363" t="str">
        <f t="shared" si="25"/>
        <v>Sesame</v>
      </c>
    </row>
    <row r="364" spans="2:15" ht="15.75" x14ac:dyDescent="0.25">
      <c r="B364" s="103" t="str">
        <f>IF(L364="","",IF(Declaration!$I$4="English",L364,IF(Declaration!$I$4="French",VLOOKUP($L364,Languages!$A$1:$G$5057,2,FALSE),IF(Declaration!$I$4="Spanish",VLOOKUP($L364,Languages!$A$1:$G$5057,3,FALSE),IF(Declaration!$I$4="German",VLOOKUP($L364,Languages!$A$1:$G$5057,4,FALSE),IF(Declaration!$I$4="Chinese",VLOOKUP($L364,Languages!$A$1:$G$5057,5,FALSE),IF(Declaration!$I$4="Japanese",VLOOKUP($L364,Languages!$A$1:$G$5057,6,FALSE),IF(Declaration!$I$4="Portugese",VLOOKUP($L364,Languages!$A$1:$G$5057,7,FALSE)))))))))</f>
        <v>Sheep</v>
      </c>
      <c r="C364" s="103" t="str">
        <f>IF(M364="","",IF(Declaration!$I$4="English",M364,IF(Declaration!$I$4="French",VLOOKUP($M364,Languages!$A$1:$G$5057,2,FALSE),IF(Declaration!$I$4="Spanish",VLOOKUP($M364,Languages!$A$1:$G$5057,3,FALSE),IF(Declaration!$I$4="German",VLOOKUP($M364,Languages!$A$1:$G$5057,4,FALSE),IF(Declaration!$I$4="Chinese",VLOOKUP($M364,Languages!$A$1:$G$5057,5,FALSE),IF(Declaration!$I$4="Japanese",VLOOKUP($M364,Languages!$A$1:$G$5057,6,FALSE),IF(Declaration!$I$4="Portugese",VLOOKUP($M364,Languages!$A$1:$G$5057,7,FALSE)))))))))</f>
        <v>Brazil</v>
      </c>
      <c r="D364" s="199"/>
      <c r="E364" s="199"/>
      <c r="H364">
        <f t="shared" si="23"/>
        <v>0</v>
      </c>
      <c r="L364" t="s">
        <v>74</v>
      </c>
      <c r="M364" t="s">
        <v>1348</v>
      </c>
      <c r="N364" t="str">
        <f t="shared" si="24"/>
        <v>Sheep</v>
      </c>
      <c r="O364" t="str">
        <f t="shared" si="25"/>
        <v>Sheep</v>
      </c>
    </row>
    <row r="365" spans="2:15" ht="15.75" x14ac:dyDescent="0.25">
      <c r="B365" s="103" t="str">
        <f>IF(L365="","",IF(Declaration!$I$4="English",L365,IF(Declaration!$I$4="French",VLOOKUP($L365,Languages!$A$1:$G$5057,2,FALSE),IF(Declaration!$I$4="Spanish",VLOOKUP($L365,Languages!$A$1:$G$5057,3,FALSE),IF(Declaration!$I$4="German",VLOOKUP($L365,Languages!$A$1:$G$5057,4,FALSE),IF(Declaration!$I$4="Chinese",VLOOKUP($L365,Languages!$A$1:$G$5057,5,FALSE),IF(Declaration!$I$4="Japanese",VLOOKUP($L365,Languages!$A$1:$G$5057,6,FALSE),IF(Declaration!$I$4="Portugese",VLOOKUP($L365,Languages!$A$1:$G$5057,7,FALSE)))))))))</f>
        <v>Sheep</v>
      </c>
      <c r="C365" s="103" t="str">
        <f>IF(M365="","",IF(Declaration!$I$4="English",M365,IF(Declaration!$I$4="French",VLOOKUP($M365,Languages!$A$1:$G$5057,2,FALSE),IF(Declaration!$I$4="Spanish",VLOOKUP($M365,Languages!$A$1:$G$5057,3,FALSE),IF(Declaration!$I$4="German",VLOOKUP($M365,Languages!$A$1:$G$5057,4,FALSE),IF(Declaration!$I$4="Chinese",VLOOKUP($M365,Languages!$A$1:$G$5057,5,FALSE),IF(Declaration!$I$4="Japanese",VLOOKUP($M365,Languages!$A$1:$G$5057,6,FALSE),IF(Declaration!$I$4="Portugese",VLOOKUP($M365,Languages!$A$1:$G$5057,7,FALSE)))))))))</f>
        <v>Paraguay</v>
      </c>
      <c r="D365" s="199"/>
      <c r="E365" s="199"/>
      <c r="H365">
        <f t="shared" si="23"/>
        <v>0</v>
      </c>
      <c r="L365" t="s">
        <v>74</v>
      </c>
      <c r="M365" t="s">
        <v>2003</v>
      </c>
      <c r="N365" t="str">
        <f t="shared" si="24"/>
        <v>Sheep</v>
      </c>
      <c r="O365" t="str">
        <f t="shared" si="25"/>
        <v>Sheep</v>
      </c>
    </row>
    <row r="366" spans="2:15" ht="15.75" x14ac:dyDescent="0.25">
      <c r="B366" s="103" t="str">
        <f>IF(L366="","",IF(Declaration!$I$4="English",L366,IF(Declaration!$I$4="French",VLOOKUP($L366,Languages!$A$1:$G$5057,2,FALSE),IF(Declaration!$I$4="Spanish",VLOOKUP($L366,Languages!$A$1:$G$5057,3,FALSE),IF(Declaration!$I$4="German",VLOOKUP($L366,Languages!$A$1:$G$5057,4,FALSE),IF(Declaration!$I$4="Chinese",VLOOKUP($L366,Languages!$A$1:$G$5057,5,FALSE),IF(Declaration!$I$4="Japanese",VLOOKUP($L366,Languages!$A$1:$G$5057,6,FALSE),IF(Declaration!$I$4="Portugese",VLOOKUP($L366,Languages!$A$1:$G$5057,7,FALSE)))))))))</f>
        <v>Shellfish</v>
      </c>
      <c r="C366" s="103" t="str">
        <f>IF(M366="","",IF(Declaration!$I$4="English",M366,IF(Declaration!$I$4="French",VLOOKUP($M366,Languages!$A$1:$G$5057,2,FALSE),IF(Declaration!$I$4="Spanish",VLOOKUP($M366,Languages!$A$1:$G$5057,3,FALSE),IF(Declaration!$I$4="German",VLOOKUP($M366,Languages!$A$1:$G$5057,4,FALSE),IF(Declaration!$I$4="Chinese",VLOOKUP($M366,Languages!$A$1:$G$5057,5,FALSE),IF(Declaration!$I$4="Japanese",VLOOKUP($M366,Languages!$A$1:$G$5057,6,FALSE),IF(Declaration!$I$4="Portugese",VLOOKUP($M366,Languages!$A$1:$G$5057,7,FALSE)))))))))</f>
        <v>El Salvador</v>
      </c>
      <c r="D366" s="199"/>
      <c r="E366" s="199"/>
      <c r="H366">
        <f t="shared" si="23"/>
        <v>0</v>
      </c>
      <c r="L366" t="s">
        <v>75</v>
      </c>
      <c r="M366" t="s">
        <v>1532</v>
      </c>
      <c r="N366" t="str">
        <f t="shared" si="24"/>
        <v>Shellfish</v>
      </c>
      <c r="O366" t="str">
        <f t="shared" si="25"/>
        <v>Shellfish</v>
      </c>
    </row>
    <row r="367" spans="2:15" ht="15.75" x14ac:dyDescent="0.25">
      <c r="B367" s="103" t="str">
        <f>IF(L367="","",IF(Declaration!$I$4="English",L367,IF(Declaration!$I$4="French",VLOOKUP($L367,Languages!$A$1:$G$5057,2,FALSE),IF(Declaration!$I$4="Spanish",VLOOKUP($L367,Languages!$A$1:$G$5057,3,FALSE),IF(Declaration!$I$4="German",VLOOKUP($L367,Languages!$A$1:$G$5057,4,FALSE),IF(Declaration!$I$4="Chinese",VLOOKUP($L367,Languages!$A$1:$G$5057,5,FALSE),IF(Declaration!$I$4="Japanese",VLOOKUP($L367,Languages!$A$1:$G$5057,6,FALSE),IF(Declaration!$I$4="Portugese",VLOOKUP($L367,Languages!$A$1:$G$5057,7,FALSE)))))))))</f>
        <v>Shellfish</v>
      </c>
      <c r="C367" s="103" t="str">
        <f>IF(M367="","",IF(Declaration!$I$4="English",M367,IF(Declaration!$I$4="French",VLOOKUP($M367,Languages!$A$1:$G$5057,2,FALSE),IF(Declaration!$I$4="Spanish",VLOOKUP($M367,Languages!$A$1:$G$5057,3,FALSE),IF(Declaration!$I$4="German",VLOOKUP($M367,Languages!$A$1:$G$5057,4,FALSE),IF(Declaration!$I$4="Chinese",VLOOKUP($M367,Languages!$A$1:$G$5057,5,FALSE),IF(Declaration!$I$4="Japanese",VLOOKUP($M367,Languages!$A$1:$G$5057,6,FALSE),IF(Declaration!$I$4="Portugese",VLOOKUP($M367,Languages!$A$1:$G$5057,7,FALSE)))))))))</f>
        <v>Nicaragua</v>
      </c>
      <c r="D367" s="199"/>
      <c r="E367" s="199"/>
      <c r="H367">
        <f t="shared" si="23"/>
        <v>0</v>
      </c>
      <c r="L367" t="s">
        <v>75</v>
      </c>
      <c r="M367" t="s">
        <v>1946</v>
      </c>
      <c r="N367" t="str">
        <f t="shared" si="24"/>
        <v>Shellfish</v>
      </c>
      <c r="O367" t="str">
        <f t="shared" si="25"/>
        <v>Shellfish</v>
      </c>
    </row>
    <row r="368" spans="2:15" ht="15.75" x14ac:dyDescent="0.25">
      <c r="B368" s="103" t="str">
        <f>IF(L368="","",IF(Declaration!$I$4="English",L368,IF(Declaration!$I$4="French",VLOOKUP($L368,Languages!$A$1:$G$5057,2,FALSE),IF(Declaration!$I$4="Spanish",VLOOKUP($L368,Languages!$A$1:$G$5057,3,FALSE),IF(Declaration!$I$4="German",VLOOKUP($L368,Languages!$A$1:$G$5057,4,FALSE),IF(Declaration!$I$4="Chinese",VLOOKUP($L368,Languages!$A$1:$G$5057,5,FALSE),IF(Declaration!$I$4="Japanese",VLOOKUP($L368,Languages!$A$1:$G$5057,6,FALSE),IF(Declaration!$I$4="Portugese",VLOOKUP($L368,Languages!$A$1:$G$5057,7,FALSE)))))))))</f>
        <v>Shrimp</v>
      </c>
      <c r="C368" s="103" t="str">
        <f>IF(M368="","",IF(Declaration!$I$4="English",M368,IF(Declaration!$I$4="French",VLOOKUP($M368,Languages!$A$1:$G$5057,2,FALSE),IF(Declaration!$I$4="Spanish",VLOOKUP($M368,Languages!$A$1:$G$5057,3,FALSE),IF(Declaration!$I$4="German",VLOOKUP($M368,Languages!$A$1:$G$5057,4,FALSE),IF(Declaration!$I$4="Chinese",VLOOKUP($M368,Languages!$A$1:$G$5057,5,FALSE),IF(Declaration!$I$4="Japanese",VLOOKUP($M368,Languages!$A$1:$G$5057,6,FALSE),IF(Declaration!$I$4="Portugese",VLOOKUP($M368,Languages!$A$1:$G$5057,7,FALSE)))))))))</f>
        <v>Bangladesh</v>
      </c>
      <c r="D368" s="199"/>
      <c r="E368" s="199"/>
      <c r="H368">
        <f t="shared" si="23"/>
        <v>0</v>
      </c>
      <c r="L368" t="s">
        <v>76</v>
      </c>
      <c r="M368" t="s">
        <v>1294</v>
      </c>
      <c r="N368" t="str">
        <f t="shared" si="24"/>
        <v>Shrimp</v>
      </c>
      <c r="O368" t="str">
        <f t="shared" si="25"/>
        <v>Shrimp</v>
      </c>
    </row>
    <row r="369" spans="2:15" ht="15.75" x14ac:dyDescent="0.25">
      <c r="B369" s="103" t="str">
        <f>IF(L369="","",IF(Declaration!$I$4="English",L369,IF(Declaration!$I$4="French",VLOOKUP($L369,Languages!$A$1:$G$5057,2,FALSE),IF(Declaration!$I$4="Spanish",VLOOKUP($L369,Languages!$A$1:$G$5057,3,FALSE),IF(Declaration!$I$4="German",VLOOKUP($L369,Languages!$A$1:$G$5057,4,FALSE),IF(Declaration!$I$4="Chinese",VLOOKUP($L369,Languages!$A$1:$G$5057,5,FALSE),IF(Declaration!$I$4="Japanese",VLOOKUP($L369,Languages!$A$1:$G$5057,6,FALSE),IF(Declaration!$I$4="Portugese",VLOOKUP($L369,Languages!$A$1:$G$5057,7,FALSE)))))))))</f>
        <v>Shrimp</v>
      </c>
      <c r="C369" s="103" t="str">
        <f>IF(M369="","",IF(Declaration!$I$4="English",M369,IF(Declaration!$I$4="French",VLOOKUP($M369,Languages!$A$1:$G$5057,2,FALSE),IF(Declaration!$I$4="Spanish",VLOOKUP($M369,Languages!$A$1:$G$5057,3,FALSE),IF(Declaration!$I$4="German",VLOOKUP($M369,Languages!$A$1:$G$5057,4,FALSE),IF(Declaration!$I$4="Chinese",VLOOKUP($M369,Languages!$A$1:$G$5057,5,FALSE),IF(Declaration!$I$4="Japanese",VLOOKUP($M369,Languages!$A$1:$G$5057,6,FALSE),IF(Declaration!$I$4="Portugese",VLOOKUP($M369,Languages!$A$1:$G$5057,7,FALSE)))))))))</f>
        <v>Burma</v>
      </c>
      <c r="D369" s="199"/>
      <c r="E369" s="199"/>
      <c r="H369">
        <f t="shared" si="23"/>
        <v>0</v>
      </c>
      <c r="L369" t="s">
        <v>76</v>
      </c>
      <c r="M369" t="s">
        <v>4982</v>
      </c>
      <c r="N369" t="str">
        <f t="shared" si="24"/>
        <v>Shrimp</v>
      </c>
      <c r="O369" t="str">
        <f t="shared" si="25"/>
        <v>Shrimp</v>
      </c>
    </row>
    <row r="370" spans="2:15" ht="15.75" x14ac:dyDescent="0.25">
      <c r="B370" s="103" t="str">
        <f>IF(L370="","",IF(Declaration!$I$4="English",L370,IF(Declaration!$I$4="French",VLOOKUP($L370,Languages!$A$1:$G$5057,2,FALSE),IF(Declaration!$I$4="Spanish",VLOOKUP($L370,Languages!$A$1:$G$5057,3,FALSE),IF(Declaration!$I$4="German",VLOOKUP($L370,Languages!$A$1:$G$5057,4,FALSE),IF(Declaration!$I$4="Chinese",VLOOKUP($L370,Languages!$A$1:$G$5057,5,FALSE),IF(Declaration!$I$4="Japanese",VLOOKUP($L370,Languages!$A$1:$G$5057,6,FALSE),IF(Declaration!$I$4="Portugese",VLOOKUP($L370,Languages!$A$1:$G$5057,7,FALSE)))))))))</f>
        <v>Shrimp</v>
      </c>
      <c r="C370" s="103" t="str">
        <f>IF(M370="","",IF(Declaration!$I$4="English",M370,IF(Declaration!$I$4="French",VLOOKUP($M370,Languages!$A$1:$G$5057,2,FALSE),IF(Declaration!$I$4="Spanish",VLOOKUP($M370,Languages!$A$1:$G$5057,3,FALSE),IF(Declaration!$I$4="German",VLOOKUP($M370,Languages!$A$1:$G$5057,4,FALSE),IF(Declaration!$I$4="Chinese",VLOOKUP($M370,Languages!$A$1:$G$5057,5,FALSE),IF(Declaration!$I$4="Japanese",VLOOKUP($M370,Languages!$A$1:$G$5057,6,FALSE),IF(Declaration!$I$4="Portugese",VLOOKUP($M370,Languages!$A$1:$G$5057,7,FALSE)))))))))</f>
        <v>Cambodia</v>
      </c>
      <c r="D370" s="199"/>
      <c r="E370" s="199"/>
      <c r="H370">
        <f t="shared" si="23"/>
        <v>0</v>
      </c>
      <c r="L370" t="s">
        <v>76</v>
      </c>
      <c r="M370" t="s">
        <v>1377</v>
      </c>
      <c r="N370" t="str">
        <f t="shared" si="24"/>
        <v>Shrimp</v>
      </c>
      <c r="O370" t="str">
        <f t="shared" si="25"/>
        <v>Shrimp</v>
      </c>
    </row>
    <row r="371" spans="2:15" ht="15.75" x14ac:dyDescent="0.25">
      <c r="B371" s="103" t="str">
        <f>IF(L371="","",IF(Declaration!$I$4="English",L371,IF(Declaration!$I$4="French",VLOOKUP($L371,Languages!$A$1:$G$5057,2,FALSE),IF(Declaration!$I$4="Spanish",VLOOKUP($L371,Languages!$A$1:$G$5057,3,FALSE),IF(Declaration!$I$4="German",VLOOKUP($L371,Languages!$A$1:$G$5057,4,FALSE),IF(Declaration!$I$4="Chinese",VLOOKUP($L371,Languages!$A$1:$G$5057,5,FALSE),IF(Declaration!$I$4="Japanese",VLOOKUP($L371,Languages!$A$1:$G$5057,6,FALSE),IF(Declaration!$I$4="Portugese",VLOOKUP($L371,Languages!$A$1:$G$5057,7,FALSE)))))))))</f>
        <v>Shrimp</v>
      </c>
      <c r="C371" s="103" t="str">
        <f>IF(M371="","",IF(Declaration!$I$4="English",M371,IF(Declaration!$I$4="French",VLOOKUP($M371,Languages!$A$1:$G$5057,2,FALSE),IF(Declaration!$I$4="Spanish",VLOOKUP($M371,Languages!$A$1:$G$5057,3,FALSE),IF(Declaration!$I$4="German",VLOOKUP($M371,Languages!$A$1:$G$5057,4,FALSE),IF(Declaration!$I$4="Chinese",VLOOKUP($M371,Languages!$A$1:$G$5057,5,FALSE),IF(Declaration!$I$4="Japanese",VLOOKUP($M371,Languages!$A$1:$G$5057,6,FALSE),IF(Declaration!$I$4="Portugese",VLOOKUP($M371,Languages!$A$1:$G$5057,7,FALSE)))))))))</f>
        <v>Thailand</v>
      </c>
      <c r="D371" s="199"/>
      <c r="E371" s="199"/>
      <c r="H371">
        <f t="shared" si="23"/>
        <v>0</v>
      </c>
      <c r="L371" t="s">
        <v>76</v>
      </c>
      <c r="M371" t="s">
        <v>2225</v>
      </c>
      <c r="N371" t="str">
        <f t="shared" si="24"/>
        <v>Shrimp</v>
      </c>
      <c r="O371" t="str">
        <f t="shared" si="25"/>
        <v>Shrimp</v>
      </c>
    </row>
    <row r="372" spans="2:15" ht="15.75" x14ac:dyDescent="0.25">
      <c r="B372" s="103" t="str">
        <f>IF(L372="","",IF(Declaration!$I$4="English",L372,IF(Declaration!$I$4="French",VLOOKUP($L372,Languages!$A$1:$G$5057,2,FALSE),IF(Declaration!$I$4="Spanish",VLOOKUP($L372,Languages!$A$1:$G$5057,3,FALSE),IF(Declaration!$I$4="German",VLOOKUP($L372,Languages!$A$1:$G$5057,4,FALSE),IF(Declaration!$I$4="Chinese",VLOOKUP($L372,Languages!$A$1:$G$5057,5,FALSE),IF(Declaration!$I$4="Japanese",VLOOKUP($L372,Languages!$A$1:$G$5057,6,FALSE),IF(Declaration!$I$4="Portugese",VLOOKUP($L372,Languages!$A$1:$G$5057,7,FALSE)))))))))</f>
        <v>Silk Cocoons</v>
      </c>
      <c r="C372" s="103" t="str">
        <f>IF(M372="","",IF(Declaration!$I$4="English",M372,IF(Declaration!$I$4="French",VLOOKUP($M372,Languages!$A$1:$G$5057,2,FALSE),IF(Declaration!$I$4="Spanish",VLOOKUP($M372,Languages!$A$1:$G$5057,3,FALSE),IF(Declaration!$I$4="German",VLOOKUP($M372,Languages!$A$1:$G$5057,4,FALSE),IF(Declaration!$I$4="Chinese",VLOOKUP($M372,Languages!$A$1:$G$5057,5,FALSE),IF(Declaration!$I$4="Japanese",VLOOKUP($M372,Languages!$A$1:$G$5057,6,FALSE),IF(Declaration!$I$4="Portugese",VLOOKUP($M372,Languages!$A$1:$G$5057,7,FALSE)))))))))</f>
        <v>Uzbekistan</v>
      </c>
      <c r="D372" s="199"/>
      <c r="E372" s="199"/>
      <c r="H372">
        <f t="shared" si="23"/>
        <v>0</v>
      </c>
      <c r="L372" t="s">
        <v>77</v>
      </c>
      <c r="M372" t="s">
        <v>2306</v>
      </c>
      <c r="N372" t="str">
        <f t="shared" si="24"/>
        <v>Silk Cocoons</v>
      </c>
      <c r="O372" t="str">
        <f t="shared" si="25"/>
        <v>Silk Cocoons</v>
      </c>
    </row>
    <row r="373" spans="2:15" ht="15.75" x14ac:dyDescent="0.25">
      <c r="B373" s="103" t="str">
        <f>IF(L373="","",IF(Declaration!$I$4="English",L373,IF(Declaration!$I$4="French",VLOOKUP($L373,Languages!$A$1:$G$5057,2,FALSE),IF(Declaration!$I$4="Spanish",VLOOKUP($L373,Languages!$A$1:$G$5057,3,FALSE),IF(Declaration!$I$4="German",VLOOKUP($L373,Languages!$A$1:$G$5057,4,FALSE),IF(Declaration!$I$4="Chinese",VLOOKUP($L373,Languages!$A$1:$G$5057,5,FALSE),IF(Declaration!$I$4="Japanese",VLOOKUP($L373,Languages!$A$1:$G$5057,6,FALSE),IF(Declaration!$I$4="Portugese",VLOOKUP($L373,Languages!$A$1:$G$5057,7,FALSE)))))))))</f>
        <v>Silk Fabric</v>
      </c>
      <c r="C373" s="103" t="str">
        <f>IF(M373="","",IF(Declaration!$I$4="English",M373,IF(Declaration!$I$4="French",VLOOKUP($M373,Languages!$A$1:$G$5057,2,FALSE),IF(Declaration!$I$4="Spanish",VLOOKUP($M373,Languages!$A$1:$G$5057,3,FALSE),IF(Declaration!$I$4="German",VLOOKUP($M373,Languages!$A$1:$G$5057,4,FALSE),IF(Declaration!$I$4="Chinese",VLOOKUP($M373,Languages!$A$1:$G$5057,5,FALSE),IF(Declaration!$I$4="Japanese",VLOOKUP($M373,Languages!$A$1:$G$5057,6,FALSE),IF(Declaration!$I$4="Portugese",VLOOKUP($M373,Languages!$A$1:$G$5057,7,FALSE)))))))))</f>
        <v>India</v>
      </c>
      <c r="D373" s="199"/>
      <c r="E373" s="199"/>
      <c r="H373">
        <f t="shared" si="23"/>
        <v>0</v>
      </c>
      <c r="L373" t="s">
        <v>130</v>
      </c>
      <c r="M373" t="s">
        <v>1668</v>
      </c>
      <c r="N373" t="str">
        <f t="shared" si="24"/>
        <v>Silk Fabric</v>
      </c>
      <c r="O373" t="str">
        <f t="shared" si="25"/>
        <v>Silk Fabric</v>
      </c>
    </row>
    <row r="374" spans="2:15" ht="15.75" x14ac:dyDescent="0.25">
      <c r="B374" s="103" t="str">
        <f>IF(L374="","",IF(Declaration!$I$4="English",L374,IF(Declaration!$I$4="French",VLOOKUP($L374,Languages!$A$1:$G$5057,2,FALSE),IF(Declaration!$I$4="Spanish",VLOOKUP($L374,Languages!$A$1:$G$5057,3,FALSE),IF(Declaration!$I$4="German",VLOOKUP($L374,Languages!$A$1:$G$5057,4,FALSE),IF(Declaration!$I$4="Chinese",VLOOKUP($L374,Languages!$A$1:$G$5057,5,FALSE),IF(Declaration!$I$4="Japanese",VLOOKUP($L374,Languages!$A$1:$G$5057,6,FALSE),IF(Declaration!$I$4="Portugese",VLOOKUP($L374,Languages!$A$1:$G$5057,7,FALSE)))))))))</f>
        <v>Silk Thread</v>
      </c>
      <c r="C374" s="103" t="str">
        <f>IF(M374="","",IF(Declaration!$I$4="English",M374,IF(Declaration!$I$4="French",VLOOKUP($M374,Languages!$A$1:$G$5057,2,FALSE),IF(Declaration!$I$4="Spanish",VLOOKUP($M374,Languages!$A$1:$G$5057,3,FALSE),IF(Declaration!$I$4="German",VLOOKUP($M374,Languages!$A$1:$G$5057,4,FALSE),IF(Declaration!$I$4="Chinese",VLOOKUP($M374,Languages!$A$1:$G$5057,5,FALSE),IF(Declaration!$I$4="Japanese",VLOOKUP($M374,Languages!$A$1:$G$5057,6,FALSE),IF(Declaration!$I$4="Portugese",VLOOKUP($M374,Languages!$A$1:$G$5057,7,FALSE)))))))))</f>
        <v>India</v>
      </c>
      <c r="D374" s="199"/>
      <c r="E374" s="199"/>
      <c r="H374">
        <f t="shared" si="23"/>
        <v>0</v>
      </c>
      <c r="L374" t="s">
        <v>131</v>
      </c>
      <c r="M374" t="s">
        <v>1668</v>
      </c>
      <c r="N374" t="str">
        <f t="shared" si="24"/>
        <v>Silk Thread</v>
      </c>
      <c r="O374" t="str">
        <f t="shared" si="25"/>
        <v>Silk Thread</v>
      </c>
    </row>
    <row r="375" spans="2:15" ht="15.75" x14ac:dyDescent="0.25">
      <c r="B375" s="103" t="str">
        <f>IF(L375="","",IF(Declaration!$I$4="English",L375,IF(Declaration!$I$4="French",VLOOKUP($L375,Languages!$A$1:$G$5057,2,FALSE),IF(Declaration!$I$4="Spanish",VLOOKUP($L375,Languages!$A$1:$G$5057,3,FALSE),IF(Declaration!$I$4="German",VLOOKUP($L375,Languages!$A$1:$G$5057,4,FALSE),IF(Declaration!$I$4="Chinese",VLOOKUP($L375,Languages!$A$1:$G$5057,5,FALSE),IF(Declaration!$I$4="Japanese",VLOOKUP($L375,Languages!$A$1:$G$5057,6,FALSE),IF(Declaration!$I$4="Portugese",VLOOKUP($L375,Languages!$A$1:$G$5057,7,FALSE)))))))))</f>
        <v>Silver</v>
      </c>
      <c r="C375" s="103" t="str">
        <f>IF(M375="","",IF(Declaration!$I$4="English",M375,IF(Declaration!$I$4="French",VLOOKUP($M375,Languages!$A$1:$G$5057,2,FALSE),IF(Declaration!$I$4="Spanish",VLOOKUP($M375,Languages!$A$1:$G$5057,3,FALSE),IF(Declaration!$I$4="German",VLOOKUP($M375,Languages!$A$1:$G$5057,4,FALSE),IF(Declaration!$I$4="Chinese",VLOOKUP($M375,Languages!$A$1:$G$5057,5,FALSE),IF(Declaration!$I$4="Japanese",VLOOKUP($M375,Languages!$A$1:$G$5057,6,FALSE),IF(Declaration!$I$4="Portugese",VLOOKUP($M375,Languages!$A$1:$G$5057,7,FALSE)))))))))</f>
        <v>Bolivia</v>
      </c>
      <c r="D375" s="199"/>
      <c r="E375" s="199"/>
      <c r="H375">
        <f t="shared" si="23"/>
        <v>0</v>
      </c>
      <c r="L375" t="s">
        <v>163</v>
      </c>
      <c r="M375" t="s">
        <v>4988</v>
      </c>
      <c r="N375" t="str">
        <f t="shared" si="24"/>
        <v>Silver</v>
      </c>
      <c r="O375" t="str">
        <f t="shared" si="25"/>
        <v>Silver</v>
      </c>
    </row>
    <row r="376" spans="2:15" ht="15.75" x14ac:dyDescent="0.25">
      <c r="B376" s="103" t="str">
        <f>IF(L376="","",IF(Declaration!$I$4="English",L376,IF(Declaration!$I$4="French",VLOOKUP($L376,Languages!$A$1:$G$5057,2,FALSE),IF(Declaration!$I$4="Spanish",VLOOKUP($L376,Languages!$A$1:$G$5057,3,FALSE),IF(Declaration!$I$4="German",VLOOKUP($L376,Languages!$A$1:$G$5057,4,FALSE),IF(Declaration!$I$4="Chinese",VLOOKUP($L376,Languages!$A$1:$G$5057,5,FALSE),IF(Declaration!$I$4="Japanese",VLOOKUP($L376,Languages!$A$1:$G$5057,6,FALSE),IF(Declaration!$I$4="Portugese",VLOOKUP($L376,Languages!$A$1:$G$5057,7,FALSE)))))))))</f>
        <v>Sisal</v>
      </c>
      <c r="C376" s="103" t="str">
        <f>IF(M376="","",IF(Declaration!$I$4="English",M376,IF(Declaration!$I$4="French",VLOOKUP($M376,Languages!$A$1:$G$5057,2,FALSE),IF(Declaration!$I$4="Spanish",VLOOKUP($M376,Languages!$A$1:$G$5057,3,FALSE),IF(Declaration!$I$4="German",VLOOKUP($M376,Languages!$A$1:$G$5057,4,FALSE),IF(Declaration!$I$4="Chinese",VLOOKUP($M376,Languages!$A$1:$G$5057,5,FALSE),IF(Declaration!$I$4="Japanese",VLOOKUP($M376,Languages!$A$1:$G$5057,6,FALSE),IF(Declaration!$I$4="Portugese",VLOOKUP($M376,Languages!$A$1:$G$5057,7,FALSE)))))))))</f>
        <v>Brazil</v>
      </c>
      <c r="D376" s="199"/>
      <c r="E376" s="199"/>
      <c r="H376">
        <f t="shared" si="23"/>
        <v>0</v>
      </c>
      <c r="L376" t="s">
        <v>78</v>
      </c>
      <c r="M376" t="s">
        <v>1348</v>
      </c>
      <c r="N376" t="str">
        <f t="shared" si="24"/>
        <v>Sisal</v>
      </c>
      <c r="O376" t="str">
        <f t="shared" si="25"/>
        <v>Sisal</v>
      </c>
    </row>
    <row r="377" spans="2:15" ht="15.75" x14ac:dyDescent="0.25">
      <c r="B377" s="103" t="str">
        <f>IF(L377="","",IF(Declaration!$I$4="English",L377,IF(Declaration!$I$4="French",VLOOKUP($L377,Languages!$A$1:$G$5057,2,FALSE),IF(Declaration!$I$4="Spanish",VLOOKUP($L377,Languages!$A$1:$G$5057,3,FALSE),IF(Declaration!$I$4="German",VLOOKUP($L377,Languages!$A$1:$G$5057,4,FALSE),IF(Declaration!$I$4="Chinese",VLOOKUP($L377,Languages!$A$1:$G$5057,5,FALSE),IF(Declaration!$I$4="Japanese",VLOOKUP($L377,Languages!$A$1:$G$5057,6,FALSE),IF(Declaration!$I$4="Portugese",VLOOKUP($L377,Languages!$A$1:$G$5057,7,FALSE)))))))))</f>
        <v>Sisal</v>
      </c>
      <c r="C377" s="103" t="str">
        <f>IF(M377="","",IF(Declaration!$I$4="English",M377,IF(Declaration!$I$4="French",VLOOKUP($M377,Languages!$A$1:$G$5057,2,FALSE),IF(Declaration!$I$4="Spanish",VLOOKUP($M377,Languages!$A$1:$G$5057,3,FALSE),IF(Declaration!$I$4="German",VLOOKUP($M377,Languages!$A$1:$G$5057,4,FALSE),IF(Declaration!$I$4="Chinese",VLOOKUP($M377,Languages!$A$1:$G$5057,5,FALSE),IF(Declaration!$I$4="Japanese",VLOOKUP($M377,Languages!$A$1:$G$5057,6,FALSE),IF(Declaration!$I$4="Portugese",VLOOKUP($M377,Languages!$A$1:$G$5057,7,FALSE)))))))))</f>
        <v>Kenya</v>
      </c>
      <c r="D377" s="199"/>
      <c r="E377" s="199"/>
      <c r="H377">
        <f t="shared" si="23"/>
        <v>0</v>
      </c>
      <c r="L377" t="s">
        <v>78</v>
      </c>
      <c r="M377" t="s">
        <v>1732</v>
      </c>
      <c r="N377" t="str">
        <f t="shared" si="24"/>
        <v>Sisal</v>
      </c>
      <c r="O377" t="str">
        <f t="shared" si="25"/>
        <v>Sisal</v>
      </c>
    </row>
    <row r="378" spans="2:15" ht="15.75" x14ac:dyDescent="0.25">
      <c r="B378" s="103" t="str">
        <f>IF(L378="","",IF(Declaration!$I$4="English",L378,IF(Declaration!$I$4="French",VLOOKUP($L378,Languages!$A$1:$G$5057,2,FALSE),IF(Declaration!$I$4="Spanish",VLOOKUP($L378,Languages!$A$1:$G$5057,3,FALSE),IF(Declaration!$I$4="German",VLOOKUP($L378,Languages!$A$1:$G$5057,4,FALSE),IF(Declaration!$I$4="Chinese",VLOOKUP($L378,Languages!$A$1:$G$5057,5,FALSE),IF(Declaration!$I$4="Japanese",VLOOKUP($L378,Languages!$A$1:$G$5057,6,FALSE),IF(Declaration!$I$4="Portugese",VLOOKUP($L378,Languages!$A$1:$G$5057,7,FALSE)))))))))</f>
        <v>Sisal</v>
      </c>
      <c r="C378" s="103" t="str">
        <f>IF(M378="","",IF(Declaration!$I$4="English",M378,IF(Declaration!$I$4="French",VLOOKUP($M378,Languages!$A$1:$G$5057,2,FALSE),IF(Declaration!$I$4="Spanish",VLOOKUP($M378,Languages!$A$1:$G$5057,3,FALSE),IF(Declaration!$I$4="German",VLOOKUP($M378,Languages!$A$1:$G$5057,4,FALSE),IF(Declaration!$I$4="Chinese",VLOOKUP($M378,Languages!$A$1:$G$5057,5,FALSE),IF(Declaration!$I$4="Japanese",VLOOKUP($M378,Languages!$A$1:$G$5057,6,FALSE),IF(Declaration!$I$4="Portugese",VLOOKUP($M378,Languages!$A$1:$G$5057,7,FALSE)))))))))</f>
        <v>Tanzania</v>
      </c>
      <c r="D378" s="199"/>
      <c r="E378" s="199"/>
      <c r="H378">
        <f t="shared" si="23"/>
        <v>0</v>
      </c>
      <c r="L378" t="s">
        <v>78</v>
      </c>
      <c r="M378" t="s">
        <v>5013</v>
      </c>
      <c r="N378" t="str">
        <f t="shared" si="24"/>
        <v>Sisal</v>
      </c>
      <c r="O378" t="str">
        <f t="shared" si="25"/>
        <v>Sisal</v>
      </c>
    </row>
    <row r="379" spans="2:15" ht="15.75" x14ac:dyDescent="0.25">
      <c r="B379" s="103" t="str">
        <f>IF(L379="","",IF(Declaration!$I$4="English",L379,IF(Declaration!$I$4="French",VLOOKUP($L379,Languages!$A$1:$G$5057,2,FALSE),IF(Declaration!$I$4="Spanish",VLOOKUP($L379,Languages!$A$1:$G$5057,3,FALSE),IF(Declaration!$I$4="German",VLOOKUP($L379,Languages!$A$1:$G$5057,4,FALSE),IF(Declaration!$I$4="Chinese",VLOOKUP($L379,Languages!$A$1:$G$5057,5,FALSE),IF(Declaration!$I$4="Japanese",VLOOKUP($L379,Languages!$A$1:$G$5057,6,FALSE),IF(Declaration!$I$4="Portugese",VLOOKUP($L379,Languages!$A$1:$G$5057,7,FALSE)))))))))</f>
        <v>Soap</v>
      </c>
      <c r="C379" s="103" t="str">
        <f>IF(M379="","",IF(Declaration!$I$4="English",M379,IF(Declaration!$I$4="French",VLOOKUP($M379,Languages!$A$1:$G$5057,2,FALSE),IF(Declaration!$I$4="Spanish",VLOOKUP($M379,Languages!$A$1:$G$5057,3,FALSE),IF(Declaration!$I$4="German",VLOOKUP($M379,Languages!$A$1:$G$5057,4,FALSE),IF(Declaration!$I$4="Chinese",VLOOKUP($M379,Languages!$A$1:$G$5057,5,FALSE),IF(Declaration!$I$4="Japanese",VLOOKUP($M379,Languages!$A$1:$G$5057,6,FALSE),IF(Declaration!$I$4="Portugese",VLOOKUP($M379,Languages!$A$1:$G$5057,7,FALSE)))))))))</f>
        <v>Bangladesh</v>
      </c>
      <c r="D379" s="199"/>
      <c r="E379" s="199"/>
      <c r="H379">
        <f t="shared" si="23"/>
        <v>0</v>
      </c>
      <c r="L379" t="s">
        <v>132</v>
      </c>
      <c r="M379" t="s">
        <v>1294</v>
      </c>
      <c r="N379" t="str">
        <f t="shared" si="24"/>
        <v>Soap</v>
      </c>
      <c r="O379" t="str">
        <f t="shared" si="25"/>
        <v>Soap</v>
      </c>
    </row>
    <row r="380" spans="2:15" ht="15.75" x14ac:dyDescent="0.25">
      <c r="B380" s="103" t="str">
        <f>IF(L380="","",IF(Declaration!$I$4="English",L380,IF(Declaration!$I$4="French",VLOOKUP($L380,Languages!$A$1:$G$5057,2,FALSE),IF(Declaration!$I$4="Spanish",VLOOKUP($L380,Languages!$A$1:$G$5057,3,FALSE),IF(Declaration!$I$4="German",VLOOKUP($L380,Languages!$A$1:$G$5057,4,FALSE),IF(Declaration!$I$4="Chinese",VLOOKUP($L380,Languages!$A$1:$G$5057,5,FALSE),IF(Declaration!$I$4="Japanese",VLOOKUP($L380,Languages!$A$1:$G$5057,6,FALSE),IF(Declaration!$I$4="Portugese",VLOOKUP($L380,Languages!$A$1:$G$5057,7,FALSE)))))))))</f>
        <v>Soccer Balls</v>
      </c>
      <c r="C380" s="103" t="str">
        <f>IF(M380="","",IF(Declaration!$I$4="English",M380,IF(Declaration!$I$4="French",VLOOKUP($M380,Languages!$A$1:$G$5057,2,FALSE),IF(Declaration!$I$4="Spanish",VLOOKUP($M380,Languages!$A$1:$G$5057,3,FALSE),IF(Declaration!$I$4="German",VLOOKUP($M380,Languages!$A$1:$G$5057,4,FALSE),IF(Declaration!$I$4="Chinese",VLOOKUP($M380,Languages!$A$1:$G$5057,5,FALSE),IF(Declaration!$I$4="Japanese",VLOOKUP($M380,Languages!$A$1:$G$5057,6,FALSE),IF(Declaration!$I$4="Portugese",VLOOKUP($M380,Languages!$A$1:$G$5057,7,FALSE)))))))))</f>
        <v>India</v>
      </c>
      <c r="D380" s="199"/>
      <c r="E380" s="199"/>
      <c r="H380">
        <f t="shared" si="23"/>
        <v>0</v>
      </c>
      <c r="L380" t="s">
        <v>133</v>
      </c>
      <c r="M380" t="s">
        <v>1668</v>
      </c>
      <c r="N380" t="str">
        <f t="shared" si="24"/>
        <v>Soccer Balls</v>
      </c>
      <c r="O380" t="str">
        <f t="shared" si="25"/>
        <v>Soccer Balls</v>
      </c>
    </row>
    <row r="381" spans="2:15" ht="15.75" x14ac:dyDescent="0.25">
      <c r="B381" s="103" t="str">
        <f>IF(L381="","",IF(Declaration!$I$4="English",L381,IF(Declaration!$I$4="French",VLOOKUP($L381,Languages!$A$1:$G$5057,2,FALSE),IF(Declaration!$I$4="Spanish",VLOOKUP($L381,Languages!$A$1:$G$5057,3,FALSE),IF(Declaration!$I$4="German",VLOOKUP($L381,Languages!$A$1:$G$5057,4,FALSE),IF(Declaration!$I$4="Chinese",VLOOKUP($L381,Languages!$A$1:$G$5057,5,FALSE),IF(Declaration!$I$4="Japanese",VLOOKUP($L381,Languages!$A$1:$G$5057,6,FALSE),IF(Declaration!$I$4="Portugese",VLOOKUP($L381,Languages!$A$1:$G$5057,7,FALSE)))))))))</f>
        <v>Solar Cells</v>
      </c>
      <c r="C381" s="103" t="str">
        <f>IF(M381="","",IF(Declaration!$I$4="English",M381,IF(Declaration!$I$4="French",VLOOKUP($M381,Languages!$A$1:$G$5057,2,FALSE),IF(Declaration!$I$4="Spanish",VLOOKUP($M381,Languages!$A$1:$G$5057,3,FALSE),IF(Declaration!$I$4="German",VLOOKUP($M381,Languages!$A$1:$G$5057,4,FALSE),IF(Declaration!$I$4="Chinese",VLOOKUP($M381,Languages!$A$1:$G$5057,5,FALSE),IF(Declaration!$I$4="Japanese",VLOOKUP($M381,Languages!$A$1:$G$5057,6,FALSE),IF(Declaration!$I$4="Portugese",VLOOKUP($M381,Languages!$A$1:$G$5057,7,FALSE)))))))))</f>
        <v>China</v>
      </c>
      <c r="D381" s="199"/>
      <c r="E381" s="199"/>
      <c r="H381">
        <f t="shared" si="23"/>
        <v>0</v>
      </c>
      <c r="L381" t="s">
        <v>4655</v>
      </c>
      <c r="M381" t="s">
        <v>1413</v>
      </c>
      <c r="N381" t="str">
        <f t="shared" si="24"/>
        <v>Solar Cells</v>
      </c>
      <c r="O381" t="str">
        <f t="shared" si="25"/>
        <v>Solar Cells</v>
      </c>
    </row>
    <row r="382" spans="2:15" ht="15.75" x14ac:dyDescent="0.25">
      <c r="B382" s="103" t="str">
        <f>IF(L382="","",IF(Declaration!$I$4="English",L382,IF(Declaration!$I$4="French",VLOOKUP($L382,Languages!$A$1:$G$5057,2,FALSE),IF(Declaration!$I$4="Spanish",VLOOKUP($L382,Languages!$A$1:$G$5057,3,FALSE),IF(Declaration!$I$4="German",VLOOKUP($L382,Languages!$A$1:$G$5057,4,FALSE),IF(Declaration!$I$4="Chinese",VLOOKUP($L382,Languages!$A$1:$G$5057,5,FALSE),IF(Declaration!$I$4="Japanese",VLOOKUP($L382,Languages!$A$1:$G$5057,6,FALSE),IF(Declaration!$I$4="Portugese",VLOOKUP($L382,Languages!$A$1:$G$5057,7,FALSE)))))))))</f>
        <v>Solar Modules</v>
      </c>
      <c r="C382" s="103" t="str">
        <f>IF(M382="","",IF(Declaration!$I$4="English",M382,IF(Declaration!$I$4="French",VLOOKUP($M382,Languages!$A$1:$G$5057,2,FALSE),IF(Declaration!$I$4="Spanish",VLOOKUP($M382,Languages!$A$1:$G$5057,3,FALSE),IF(Declaration!$I$4="German",VLOOKUP($M382,Languages!$A$1:$G$5057,4,FALSE),IF(Declaration!$I$4="Chinese",VLOOKUP($M382,Languages!$A$1:$G$5057,5,FALSE),IF(Declaration!$I$4="Japanese",VLOOKUP($M382,Languages!$A$1:$G$5057,6,FALSE),IF(Declaration!$I$4="Portugese",VLOOKUP($M382,Languages!$A$1:$G$5057,7,FALSE)))))))))</f>
        <v>China</v>
      </c>
      <c r="D382" s="199"/>
      <c r="E382" s="199"/>
      <c r="H382">
        <f t="shared" si="23"/>
        <v>0</v>
      </c>
      <c r="L382" t="s">
        <v>4656</v>
      </c>
      <c r="M382" t="s">
        <v>1413</v>
      </c>
      <c r="N382" t="str">
        <f t="shared" si="24"/>
        <v>Solar Modules</v>
      </c>
      <c r="O382" t="str">
        <f t="shared" si="25"/>
        <v>Solar Modules</v>
      </c>
    </row>
    <row r="383" spans="2:15" ht="15.75" x14ac:dyDescent="0.25">
      <c r="B383" s="103" t="str">
        <f>IF(L383="","",IF(Declaration!$I$4="English",L383,IF(Declaration!$I$4="French",VLOOKUP($L383,Languages!$A$1:$G$5057,2,FALSE),IF(Declaration!$I$4="Spanish",VLOOKUP($L383,Languages!$A$1:$G$5057,3,FALSE),IF(Declaration!$I$4="German",VLOOKUP($L383,Languages!$A$1:$G$5057,4,FALSE),IF(Declaration!$I$4="Chinese",VLOOKUP($L383,Languages!$A$1:$G$5057,5,FALSE),IF(Declaration!$I$4="Japanese",VLOOKUP($L383,Languages!$A$1:$G$5057,6,FALSE),IF(Declaration!$I$4="Portugese",VLOOKUP($L383,Languages!$A$1:$G$5057,7,FALSE)))))))))</f>
        <v>Stones</v>
      </c>
      <c r="C383" s="103" t="str">
        <f>IF(M383="","",IF(Declaration!$I$4="English",M383,IF(Declaration!$I$4="French",VLOOKUP($M383,Languages!$A$1:$G$5057,2,FALSE),IF(Declaration!$I$4="Spanish",VLOOKUP($M383,Languages!$A$1:$G$5057,3,FALSE),IF(Declaration!$I$4="German",VLOOKUP($M383,Languages!$A$1:$G$5057,4,FALSE),IF(Declaration!$I$4="Chinese",VLOOKUP($M383,Languages!$A$1:$G$5057,5,FALSE),IF(Declaration!$I$4="Japanese",VLOOKUP($M383,Languages!$A$1:$G$5057,6,FALSE),IF(Declaration!$I$4="Portugese",VLOOKUP($M383,Languages!$A$1:$G$5057,7,FALSE)))))))))</f>
        <v>India</v>
      </c>
      <c r="D383" s="199"/>
      <c r="E383" s="199"/>
      <c r="H383">
        <f t="shared" si="23"/>
        <v>0</v>
      </c>
      <c r="L383" t="s">
        <v>164</v>
      </c>
      <c r="M383" t="s">
        <v>1668</v>
      </c>
      <c r="N383" t="str">
        <f t="shared" si="24"/>
        <v>Stones</v>
      </c>
      <c r="O383" t="str">
        <f t="shared" si="25"/>
        <v>Stones</v>
      </c>
    </row>
    <row r="384" spans="2:15" ht="15.75" x14ac:dyDescent="0.25">
      <c r="B384" s="103" t="str">
        <f>IF(L384="","",IF(Declaration!$I$4="English",L384,IF(Declaration!$I$4="French",VLOOKUP($L384,Languages!$A$1:$G$5057,2,FALSE),IF(Declaration!$I$4="Spanish",VLOOKUP($L384,Languages!$A$1:$G$5057,3,FALSE),IF(Declaration!$I$4="German",VLOOKUP($L384,Languages!$A$1:$G$5057,4,FALSE),IF(Declaration!$I$4="Chinese",VLOOKUP($L384,Languages!$A$1:$G$5057,5,FALSE),IF(Declaration!$I$4="Japanese",VLOOKUP($L384,Languages!$A$1:$G$5057,6,FALSE),IF(Declaration!$I$4="Portugese",VLOOKUP($L384,Languages!$A$1:$G$5057,7,FALSE)))))))))</f>
        <v>Stones</v>
      </c>
      <c r="C384" s="103" t="str">
        <f>IF(M384="","",IF(Declaration!$I$4="English",M384,IF(Declaration!$I$4="French",VLOOKUP($M384,Languages!$A$1:$G$5057,2,FALSE),IF(Declaration!$I$4="Spanish",VLOOKUP($M384,Languages!$A$1:$G$5057,3,FALSE),IF(Declaration!$I$4="German",VLOOKUP($M384,Languages!$A$1:$G$5057,4,FALSE),IF(Declaration!$I$4="Chinese",VLOOKUP($M384,Languages!$A$1:$G$5057,5,FALSE),IF(Declaration!$I$4="Japanese",VLOOKUP($M384,Languages!$A$1:$G$5057,6,FALSE),IF(Declaration!$I$4="Portugese",VLOOKUP($M384,Languages!$A$1:$G$5057,7,FALSE)))))))))</f>
        <v>Madagascar</v>
      </c>
      <c r="D384" s="199"/>
      <c r="E384" s="199"/>
      <c r="H384">
        <f t="shared" si="23"/>
        <v>0</v>
      </c>
      <c r="L384" t="s">
        <v>164</v>
      </c>
      <c r="M384" t="s">
        <v>1823</v>
      </c>
      <c r="N384" t="str">
        <f t="shared" si="24"/>
        <v>Stones</v>
      </c>
      <c r="O384" t="str">
        <f t="shared" si="25"/>
        <v>Stones</v>
      </c>
    </row>
    <row r="385" spans="2:15" ht="15.75" x14ac:dyDescent="0.25">
      <c r="B385" s="103" t="str">
        <f>IF(L385="","",IF(Declaration!$I$4="English",L385,IF(Declaration!$I$4="French",VLOOKUP($L385,Languages!$A$1:$G$5057,2,FALSE),IF(Declaration!$I$4="Spanish",VLOOKUP($L385,Languages!$A$1:$G$5057,3,FALSE),IF(Declaration!$I$4="German",VLOOKUP($L385,Languages!$A$1:$G$5057,4,FALSE),IF(Declaration!$I$4="Chinese",VLOOKUP($L385,Languages!$A$1:$G$5057,5,FALSE),IF(Declaration!$I$4="Japanese",VLOOKUP($L385,Languages!$A$1:$G$5057,6,FALSE),IF(Declaration!$I$4="Portugese",VLOOKUP($L385,Languages!$A$1:$G$5057,7,FALSE)))))))))</f>
        <v>Stones</v>
      </c>
      <c r="C385" s="103" t="str">
        <f>IF(M385="","",IF(Declaration!$I$4="English",M385,IF(Declaration!$I$4="French",VLOOKUP($M385,Languages!$A$1:$G$5057,2,FALSE),IF(Declaration!$I$4="Spanish",VLOOKUP($M385,Languages!$A$1:$G$5057,3,FALSE),IF(Declaration!$I$4="German",VLOOKUP($M385,Languages!$A$1:$G$5057,4,FALSE),IF(Declaration!$I$4="Chinese",VLOOKUP($M385,Languages!$A$1:$G$5057,5,FALSE),IF(Declaration!$I$4="Japanese",VLOOKUP($M385,Languages!$A$1:$G$5057,6,FALSE),IF(Declaration!$I$4="Portugese",VLOOKUP($M385,Languages!$A$1:$G$5057,7,FALSE)))))))))</f>
        <v>Nepal</v>
      </c>
      <c r="D385" s="199"/>
      <c r="E385" s="199"/>
      <c r="H385">
        <f t="shared" si="23"/>
        <v>0</v>
      </c>
      <c r="L385" t="s">
        <v>164</v>
      </c>
      <c r="M385" t="s">
        <v>1928</v>
      </c>
      <c r="N385" t="str">
        <f t="shared" si="24"/>
        <v>Stones</v>
      </c>
      <c r="O385" t="str">
        <f t="shared" si="25"/>
        <v>Stones</v>
      </c>
    </row>
    <row r="386" spans="2:15" ht="15.75" x14ac:dyDescent="0.25">
      <c r="B386" s="103" t="str">
        <f>IF(L386="","",IF(Declaration!$I$4="English",L386,IF(Declaration!$I$4="French",VLOOKUP($L386,Languages!$A$1:$G$5057,2,FALSE),IF(Declaration!$I$4="Spanish",VLOOKUP($L386,Languages!$A$1:$G$5057,3,FALSE),IF(Declaration!$I$4="German",VLOOKUP($L386,Languages!$A$1:$G$5057,4,FALSE),IF(Declaration!$I$4="Chinese",VLOOKUP($L386,Languages!$A$1:$G$5057,5,FALSE),IF(Declaration!$I$4="Japanese",VLOOKUP($L386,Languages!$A$1:$G$5057,6,FALSE),IF(Declaration!$I$4="Portugese",VLOOKUP($L386,Languages!$A$1:$G$5057,7,FALSE)))))))))</f>
        <v>Stones</v>
      </c>
      <c r="C386" s="103" t="str">
        <f>IF(M386="","",IF(Declaration!$I$4="English",M386,IF(Declaration!$I$4="French",VLOOKUP($M386,Languages!$A$1:$G$5057,2,FALSE),IF(Declaration!$I$4="Spanish",VLOOKUP($M386,Languages!$A$1:$G$5057,3,FALSE),IF(Declaration!$I$4="German",VLOOKUP($M386,Languages!$A$1:$G$5057,4,FALSE),IF(Declaration!$I$4="Chinese",VLOOKUP($M386,Languages!$A$1:$G$5057,5,FALSE),IF(Declaration!$I$4="Japanese",VLOOKUP($M386,Languages!$A$1:$G$5057,6,FALSE),IF(Declaration!$I$4="Portugese",VLOOKUP($M386,Languages!$A$1:$G$5057,7,FALSE)))))))))</f>
        <v>Uganda</v>
      </c>
      <c r="D386" s="199"/>
      <c r="E386" s="199"/>
      <c r="H386">
        <f t="shared" si="23"/>
        <v>0</v>
      </c>
      <c r="L386" t="s">
        <v>164</v>
      </c>
      <c r="M386" t="s">
        <v>2272</v>
      </c>
      <c r="N386" t="str">
        <f t="shared" si="24"/>
        <v>Stones</v>
      </c>
      <c r="O386" t="str">
        <f t="shared" si="25"/>
        <v>Stones</v>
      </c>
    </row>
    <row r="387" spans="2:15" ht="15.75" x14ac:dyDescent="0.25">
      <c r="B387" s="103" t="str">
        <f>IF(L387="","",IF(Declaration!$I$4="English",L387,IF(Declaration!$I$4="French",VLOOKUP($L387,Languages!$A$1:$G$5057,2,FALSE),IF(Declaration!$I$4="Spanish",VLOOKUP($L387,Languages!$A$1:$G$5057,3,FALSE),IF(Declaration!$I$4="German",VLOOKUP($L387,Languages!$A$1:$G$5057,4,FALSE),IF(Declaration!$I$4="Chinese",VLOOKUP($L387,Languages!$A$1:$G$5057,5,FALSE),IF(Declaration!$I$4="Japanese",VLOOKUP($L387,Languages!$A$1:$G$5057,6,FALSE),IF(Declaration!$I$4="Portugese",VLOOKUP($L387,Languages!$A$1:$G$5057,7,FALSE)))))))))</f>
        <v>Stones</v>
      </c>
      <c r="C387" s="103" t="str">
        <f>IF(M387="","",IF(Declaration!$I$4="English",M387,IF(Declaration!$I$4="French",VLOOKUP($M387,Languages!$A$1:$G$5057,2,FALSE),IF(Declaration!$I$4="Spanish",VLOOKUP($M387,Languages!$A$1:$G$5057,3,FALSE),IF(Declaration!$I$4="German",VLOOKUP($M387,Languages!$A$1:$G$5057,4,FALSE),IF(Declaration!$I$4="Chinese",VLOOKUP($M387,Languages!$A$1:$G$5057,5,FALSE),IF(Declaration!$I$4="Japanese",VLOOKUP($M387,Languages!$A$1:$G$5057,6,FALSE),IF(Declaration!$I$4="Portugese",VLOOKUP($M387,Languages!$A$1:$G$5057,7,FALSE)))))))))</f>
        <v>Zambia</v>
      </c>
      <c r="D387" s="199"/>
      <c r="E387" s="199"/>
      <c r="H387">
        <f t="shared" si="23"/>
        <v>0</v>
      </c>
      <c r="L387" t="s">
        <v>164</v>
      </c>
      <c r="M387" t="s">
        <v>2334</v>
      </c>
      <c r="N387" t="str">
        <f t="shared" si="24"/>
        <v>Stones</v>
      </c>
      <c r="O387" t="str">
        <f t="shared" si="25"/>
        <v>Stones</v>
      </c>
    </row>
    <row r="388" spans="2:15" ht="15.75" x14ac:dyDescent="0.25">
      <c r="B388" s="103" t="str">
        <f>IF(L388="","",IF(Declaration!$I$4="English",L388,IF(Declaration!$I$4="French",VLOOKUP($L388,Languages!$A$1:$G$5057,2,FALSE),IF(Declaration!$I$4="Spanish",VLOOKUP($L388,Languages!$A$1:$G$5057,3,FALSE),IF(Declaration!$I$4="German",VLOOKUP($L388,Languages!$A$1:$G$5057,4,FALSE),IF(Declaration!$I$4="Chinese",VLOOKUP($L388,Languages!$A$1:$G$5057,5,FALSE),IF(Declaration!$I$4="Japanese",VLOOKUP($L388,Languages!$A$1:$G$5057,6,FALSE),IF(Declaration!$I$4="Portugese",VLOOKUP($L388,Languages!$A$1:$G$5057,7,FALSE)))))))))</f>
        <v>Stones (limestone)</v>
      </c>
      <c r="C388" s="103" t="str">
        <f>IF(M388="","",IF(Declaration!$I$4="English",M388,IF(Declaration!$I$4="French",VLOOKUP($M388,Languages!$A$1:$G$5057,2,FALSE),IF(Declaration!$I$4="Spanish",VLOOKUP($M388,Languages!$A$1:$G$5057,3,FALSE),IF(Declaration!$I$4="German",VLOOKUP($M388,Languages!$A$1:$G$5057,4,FALSE),IF(Declaration!$I$4="Chinese",VLOOKUP($M388,Languages!$A$1:$G$5057,5,FALSE),IF(Declaration!$I$4="Japanese",VLOOKUP($M388,Languages!$A$1:$G$5057,6,FALSE),IF(Declaration!$I$4="Portugese",VLOOKUP($M388,Languages!$A$1:$G$5057,7,FALSE)))))))))</f>
        <v>Egypt</v>
      </c>
      <c r="D388" s="199"/>
      <c r="E388" s="199"/>
      <c r="H388">
        <f t="shared" si="23"/>
        <v>0</v>
      </c>
      <c r="L388" t="s">
        <v>165</v>
      </c>
      <c r="M388" t="s">
        <v>1525</v>
      </c>
      <c r="N388" t="str">
        <f t="shared" si="24"/>
        <v>Stones (limestone)</v>
      </c>
      <c r="O388" t="str">
        <f t="shared" si="25"/>
        <v>Stones (limestone)</v>
      </c>
    </row>
    <row r="389" spans="2:15" ht="15.75" x14ac:dyDescent="0.25">
      <c r="B389" s="103" t="str">
        <f>IF(L389="","",IF(Declaration!$I$4="English",L389,IF(Declaration!$I$4="French",VLOOKUP($L389,Languages!$A$1:$G$5057,2,FALSE),IF(Declaration!$I$4="Spanish",VLOOKUP($L389,Languages!$A$1:$G$5057,3,FALSE),IF(Declaration!$I$4="German",VLOOKUP($L389,Languages!$A$1:$G$5057,4,FALSE),IF(Declaration!$I$4="Chinese",VLOOKUP($L389,Languages!$A$1:$G$5057,5,FALSE),IF(Declaration!$I$4="Japanese",VLOOKUP($L389,Languages!$A$1:$G$5057,6,FALSE),IF(Declaration!$I$4="Portugese",VLOOKUP($L389,Languages!$A$1:$G$5057,7,FALSE)))))))))</f>
        <v>Stones (limestone)</v>
      </c>
      <c r="C389" s="103" t="str">
        <f>IF(M389="","",IF(Declaration!$I$4="English",M389,IF(Declaration!$I$4="French",VLOOKUP($M389,Languages!$A$1:$G$5057,2,FALSE),IF(Declaration!$I$4="Spanish",VLOOKUP($M389,Languages!$A$1:$G$5057,3,FALSE),IF(Declaration!$I$4="German",VLOOKUP($M389,Languages!$A$1:$G$5057,4,FALSE),IF(Declaration!$I$4="Chinese",VLOOKUP($M389,Languages!$A$1:$G$5057,5,FALSE),IF(Declaration!$I$4="Japanese",VLOOKUP($M389,Languages!$A$1:$G$5057,6,FALSE),IF(Declaration!$I$4="Portugese",VLOOKUP($M389,Languages!$A$1:$G$5057,7,FALSE)))))))))</f>
        <v>Paraguay</v>
      </c>
      <c r="D389" s="199"/>
      <c r="E389" s="199"/>
      <c r="H389">
        <f t="shared" si="23"/>
        <v>0</v>
      </c>
      <c r="L389" t="s">
        <v>165</v>
      </c>
      <c r="M389" t="s">
        <v>2003</v>
      </c>
      <c r="N389" t="str">
        <f t="shared" si="24"/>
        <v>Stones (limestone)</v>
      </c>
      <c r="O389" t="str">
        <f t="shared" si="25"/>
        <v>Stones (limestone)</v>
      </c>
    </row>
    <row r="390" spans="2:15" ht="15.75" x14ac:dyDescent="0.25">
      <c r="B390" s="103" t="str">
        <f>IF(L390="","",IF(Declaration!$I$4="English",L390,IF(Declaration!$I$4="French",VLOOKUP($L390,Languages!$A$1:$G$5057,2,FALSE),IF(Declaration!$I$4="Spanish",VLOOKUP($L390,Languages!$A$1:$G$5057,3,FALSE),IF(Declaration!$I$4="German",VLOOKUP($L390,Languages!$A$1:$G$5057,4,FALSE),IF(Declaration!$I$4="Chinese",VLOOKUP($L390,Languages!$A$1:$G$5057,5,FALSE),IF(Declaration!$I$4="Japanese",VLOOKUP($L390,Languages!$A$1:$G$5057,6,FALSE),IF(Declaration!$I$4="Portugese",VLOOKUP($L390,Languages!$A$1:$G$5057,7,FALSE)))))))))</f>
        <v>Stones (pumice)</v>
      </c>
      <c r="C390" s="103" t="str">
        <f>IF(M390="","",IF(Declaration!$I$4="English",M390,IF(Declaration!$I$4="French",VLOOKUP($M390,Languages!$A$1:$G$5057,2,FALSE),IF(Declaration!$I$4="Spanish",VLOOKUP($M390,Languages!$A$1:$G$5057,3,FALSE),IF(Declaration!$I$4="German",VLOOKUP($M390,Languages!$A$1:$G$5057,4,FALSE),IF(Declaration!$I$4="Chinese",VLOOKUP($M390,Languages!$A$1:$G$5057,5,FALSE),IF(Declaration!$I$4="Japanese",VLOOKUP($M390,Languages!$A$1:$G$5057,6,FALSE),IF(Declaration!$I$4="Portugese",VLOOKUP($M390,Languages!$A$1:$G$5057,7,FALSE)))))))))</f>
        <v>Nicaragua</v>
      </c>
      <c r="D390" s="199"/>
      <c r="E390" s="199"/>
      <c r="H390">
        <f t="shared" si="23"/>
        <v>0</v>
      </c>
      <c r="L390" t="s">
        <v>166</v>
      </c>
      <c r="M390" t="s">
        <v>1946</v>
      </c>
      <c r="N390" t="str">
        <f t="shared" si="24"/>
        <v>Stones (pumice)</v>
      </c>
      <c r="O390" t="str">
        <f t="shared" si="25"/>
        <v>Stones (pumice)</v>
      </c>
    </row>
    <row r="391" spans="2:15" ht="15.75" x14ac:dyDescent="0.25">
      <c r="B391" s="103" t="str">
        <f>IF(L391="","",IF(Declaration!$I$4="English",L391,IF(Declaration!$I$4="French",VLOOKUP($L391,Languages!$A$1:$G$5057,2,FALSE),IF(Declaration!$I$4="Spanish",VLOOKUP($L391,Languages!$A$1:$G$5057,3,FALSE),IF(Declaration!$I$4="German",VLOOKUP($L391,Languages!$A$1:$G$5057,4,FALSE),IF(Declaration!$I$4="Chinese",VLOOKUP($L391,Languages!$A$1:$G$5057,5,FALSE),IF(Declaration!$I$4="Japanese",VLOOKUP($L391,Languages!$A$1:$G$5057,6,FALSE),IF(Declaration!$I$4="Portugese",VLOOKUP($L391,Languages!$A$1:$G$5057,7,FALSE)))))))))</f>
        <v>Strawberries</v>
      </c>
      <c r="C391" s="103" t="str">
        <f>IF(M391="","",IF(Declaration!$I$4="English",M391,IF(Declaration!$I$4="French",VLOOKUP($M391,Languages!$A$1:$G$5057,2,FALSE),IF(Declaration!$I$4="Spanish",VLOOKUP($M391,Languages!$A$1:$G$5057,3,FALSE),IF(Declaration!$I$4="German",VLOOKUP($M391,Languages!$A$1:$G$5057,4,FALSE),IF(Declaration!$I$4="Chinese",VLOOKUP($M391,Languages!$A$1:$G$5057,5,FALSE),IF(Declaration!$I$4="Japanese",VLOOKUP($M391,Languages!$A$1:$G$5057,6,FALSE),IF(Declaration!$I$4="Portugese",VLOOKUP($M391,Languages!$A$1:$G$5057,7,FALSE)))))))))</f>
        <v>Argentina</v>
      </c>
      <c r="D391" s="199"/>
      <c r="E391" s="199"/>
      <c r="H391">
        <f t="shared" si="23"/>
        <v>0</v>
      </c>
      <c r="L391" t="s">
        <v>79</v>
      </c>
      <c r="M391" t="s">
        <v>1252</v>
      </c>
      <c r="N391" t="str">
        <f t="shared" si="24"/>
        <v>Strawberries</v>
      </c>
      <c r="O391" t="str">
        <f t="shared" si="25"/>
        <v>Strawberries</v>
      </c>
    </row>
    <row r="392" spans="2:15" ht="15.75" x14ac:dyDescent="0.25">
      <c r="B392" s="103" t="str">
        <f>IF(L392="","",IF(Declaration!$I$4="English",L392,IF(Declaration!$I$4="French",VLOOKUP($L392,Languages!$A$1:$G$5057,2,FALSE),IF(Declaration!$I$4="Spanish",VLOOKUP($L392,Languages!$A$1:$G$5057,3,FALSE),IF(Declaration!$I$4="German",VLOOKUP($L392,Languages!$A$1:$G$5057,4,FALSE),IF(Declaration!$I$4="Chinese",VLOOKUP($L392,Languages!$A$1:$G$5057,5,FALSE),IF(Declaration!$I$4="Japanese",VLOOKUP($L392,Languages!$A$1:$G$5057,6,FALSE),IF(Declaration!$I$4="Portugese",VLOOKUP($L392,Languages!$A$1:$G$5057,7,FALSE)))))))))</f>
        <v>Sugar Beets</v>
      </c>
      <c r="C392" s="103" t="str">
        <f>IF(M392="","",IF(Declaration!$I$4="English",M392,IF(Declaration!$I$4="French",VLOOKUP($M392,Languages!$A$1:$G$5057,2,FALSE),IF(Declaration!$I$4="Spanish",VLOOKUP($M392,Languages!$A$1:$G$5057,3,FALSE),IF(Declaration!$I$4="German",VLOOKUP($M392,Languages!$A$1:$G$5057,4,FALSE),IF(Declaration!$I$4="Chinese",VLOOKUP($M392,Languages!$A$1:$G$5057,5,FALSE),IF(Declaration!$I$4="Japanese",VLOOKUP($M392,Languages!$A$1:$G$5057,6,FALSE),IF(Declaration!$I$4="Portugese",VLOOKUP($M392,Languages!$A$1:$G$5057,7,FALSE)))))))))</f>
        <v>Turkey</v>
      </c>
      <c r="D392" s="199"/>
      <c r="E392" s="199"/>
      <c r="H392">
        <f t="shared" ref="H392:H456" si="28">IF(E392 = $J$9, 1, 0)</f>
        <v>0</v>
      </c>
      <c r="L392" t="s">
        <v>80</v>
      </c>
      <c r="M392" t="s">
        <v>2256</v>
      </c>
      <c r="N392" t="str">
        <f t="shared" si="24"/>
        <v>Sugar Beets</v>
      </c>
      <c r="O392" t="str">
        <f t="shared" si="25"/>
        <v>Sugar Beets</v>
      </c>
    </row>
    <row r="393" spans="2:15" ht="15.75" x14ac:dyDescent="0.25">
      <c r="B393" s="103" t="str">
        <f>IF(L393="","",IF(Declaration!$I$4="English",L393,IF(Declaration!$I$4="French",VLOOKUP($L393,Languages!$A$1:$G$5057,2,FALSE),IF(Declaration!$I$4="Spanish",VLOOKUP($L393,Languages!$A$1:$G$5057,3,FALSE),IF(Declaration!$I$4="German",VLOOKUP($L393,Languages!$A$1:$G$5057,4,FALSE),IF(Declaration!$I$4="Chinese",VLOOKUP($L393,Languages!$A$1:$G$5057,5,FALSE),IF(Declaration!$I$4="Japanese",VLOOKUP($L393,Languages!$A$1:$G$5057,6,FALSE),IF(Declaration!$I$4="Portugese",VLOOKUP($L393,Languages!$A$1:$G$5057,7,FALSE)))))))))</f>
        <v>Sugarcane</v>
      </c>
      <c r="C393" s="103" t="str">
        <f>IF(M393="","",IF(Declaration!$I$4="English",M393,IF(Declaration!$I$4="French",VLOOKUP($M393,Languages!$A$1:$G$5057,2,FALSE),IF(Declaration!$I$4="Spanish",VLOOKUP($M393,Languages!$A$1:$G$5057,3,FALSE),IF(Declaration!$I$4="German",VLOOKUP($M393,Languages!$A$1:$G$5057,4,FALSE),IF(Declaration!$I$4="Chinese",VLOOKUP($M393,Languages!$A$1:$G$5057,5,FALSE),IF(Declaration!$I$4="Japanese",VLOOKUP($M393,Languages!$A$1:$G$5057,6,FALSE),IF(Declaration!$I$4="Portugese",VLOOKUP($M393,Languages!$A$1:$G$5057,7,FALSE)))))))))</f>
        <v>Belize</v>
      </c>
      <c r="D393" s="199"/>
      <c r="E393" s="199"/>
      <c r="H393">
        <f t="shared" si="28"/>
        <v>0</v>
      </c>
      <c r="L393" t="s">
        <v>81</v>
      </c>
      <c r="M393" t="s">
        <v>1315</v>
      </c>
      <c r="N393" t="str">
        <f t="shared" si="24"/>
        <v>Sugarcane</v>
      </c>
      <c r="O393" t="str">
        <f t="shared" si="25"/>
        <v>Sugarcane</v>
      </c>
    </row>
    <row r="394" spans="2:15" ht="15.75" x14ac:dyDescent="0.25">
      <c r="B394" s="103" t="str">
        <f>IF(L394="","",IF(Declaration!$I$4="English",L394,IF(Declaration!$I$4="French",VLOOKUP($L394,Languages!$A$1:$G$5057,2,FALSE),IF(Declaration!$I$4="Spanish",VLOOKUP($L394,Languages!$A$1:$G$5057,3,FALSE),IF(Declaration!$I$4="German",VLOOKUP($L394,Languages!$A$1:$G$5057,4,FALSE),IF(Declaration!$I$4="Chinese",VLOOKUP($L394,Languages!$A$1:$G$5057,5,FALSE),IF(Declaration!$I$4="Japanese",VLOOKUP($L394,Languages!$A$1:$G$5057,6,FALSE),IF(Declaration!$I$4="Portugese",VLOOKUP($L394,Languages!$A$1:$G$5057,7,FALSE)))))))))</f>
        <v>Sugarcane</v>
      </c>
      <c r="C394" s="103" t="str">
        <f>IF(M394="","",IF(Declaration!$I$4="English",M394,IF(Declaration!$I$4="French",VLOOKUP($M394,Languages!$A$1:$G$5057,2,FALSE),IF(Declaration!$I$4="Spanish",VLOOKUP($M394,Languages!$A$1:$G$5057,3,FALSE),IF(Declaration!$I$4="German",VLOOKUP($M394,Languages!$A$1:$G$5057,4,FALSE),IF(Declaration!$I$4="Chinese",VLOOKUP($M394,Languages!$A$1:$G$5057,5,FALSE),IF(Declaration!$I$4="Japanese",VLOOKUP($M394,Languages!$A$1:$G$5057,6,FALSE),IF(Declaration!$I$4="Portugese",VLOOKUP($M394,Languages!$A$1:$G$5057,7,FALSE)))))))))</f>
        <v>Bolivia</v>
      </c>
      <c r="D394" s="199"/>
      <c r="E394" s="199"/>
      <c r="H394">
        <f t="shared" si="28"/>
        <v>0</v>
      </c>
      <c r="L394" t="s">
        <v>81</v>
      </c>
      <c r="M394" t="s">
        <v>4988</v>
      </c>
      <c r="N394" t="str">
        <f t="shared" ref="N394:N448" si="29">B394&amp;D394</f>
        <v>Sugarcane</v>
      </c>
      <c r="O394" t="str">
        <f t="shared" ref="O394:O448" si="30">B394&amp;E394</f>
        <v>Sugarcane</v>
      </c>
    </row>
    <row r="395" spans="2:15" ht="15.75" x14ac:dyDescent="0.25">
      <c r="B395" s="103" t="str">
        <f>IF(L395="","",IF(Declaration!$I$4="English",L395,IF(Declaration!$I$4="French",VLOOKUP($L395,Languages!$A$1:$G$5057,2,FALSE),IF(Declaration!$I$4="Spanish",VLOOKUP($L395,Languages!$A$1:$G$5057,3,FALSE),IF(Declaration!$I$4="German",VLOOKUP($L395,Languages!$A$1:$G$5057,4,FALSE),IF(Declaration!$I$4="Chinese",VLOOKUP($L395,Languages!$A$1:$G$5057,5,FALSE),IF(Declaration!$I$4="Japanese",VLOOKUP($L395,Languages!$A$1:$G$5057,6,FALSE),IF(Declaration!$I$4="Portugese",VLOOKUP($L395,Languages!$A$1:$G$5057,7,FALSE)))))))))</f>
        <v>Sugarcane</v>
      </c>
      <c r="C395" s="103" t="str">
        <f>IF(M395="","",IF(Declaration!$I$4="English",M395,IF(Declaration!$I$4="French",VLOOKUP($M395,Languages!$A$1:$G$5057,2,FALSE),IF(Declaration!$I$4="Spanish",VLOOKUP($M395,Languages!$A$1:$G$5057,3,FALSE),IF(Declaration!$I$4="German",VLOOKUP($M395,Languages!$A$1:$G$5057,4,FALSE),IF(Declaration!$I$4="Chinese",VLOOKUP($M395,Languages!$A$1:$G$5057,5,FALSE),IF(Declaration!$I$4="Japanese",VLOOKUP($M395,Languages!$A$1:$G$5057,6,FALSE),IF(Declaration!$I$4="Portugese",VLOOKUP($M395,Languages!$A$1:$G$5057,7,FALSE)))))))))</f>
        <v>Brazil</v>
      </c>
      <c r="D395" s="199"/>
      <c r="E395" s="199"/>
      <c r="H395">
        <f t="shared" si="28"/>
        <v>0</v>
      </c>
      <c r="L395" t="s">
        <v>81</v>
      </c>
      <c r="M395" t="s">
        <v>1348</v>
      </c>
      <c r="N395" t="str">
        <f t="shared" si="29"/>
        <v>Sugarcane</v>
      </c>
      <c r="O395" t="str">
        <f t="shared" si="30"/>
        <v>Sugarcane</v>
      </c>
    </row>
    <row r="396" spans="2:15" ht="15.75" x14ac:dyDescent="0.25">
      <c r="B396" s="103" t="str">
        <f>IF(L396="","",IF(Declaration!$I$4="English",L396,IF(Declaration!$I$4="French",VLOOKUP($L396,Languages!$A$1:$G$5057,2,FALSE),IF(Declaration!$I$4="Spanish",VLOOKUP($L396,Languages!$A$1:$G$5057,3,FALSE),IF(Declaration!$I$4="German",VLOOKUP($L396,Languages!$A$1:$G$5057,4,FALSE),IF(Declaration!$I$4="Chinese",VLOOKUP($L396,Languages!$A$1:$G$5057,5,FALSE),IF(Declaration!$I$4="Japanese",VLOOKUP($L396,Languages!$A$1:$G$5057,6,FALSE),IF(Declaration!$I$4="Portugese",VLOOKUP($L396,Languages!$A$1:$G$5057,7,FALSE)))))))))</f>
        <v>Sugarcane</v>
      </c>
      <c r="C396" s="103" t="str">
        <f>IF(M396="","",IF(Declaration!$I$4="English",M396,IF(Declaration!$I$4="French",VLOOKUP($M396,Languages!$A$1:$G$5057,2,FALSE),IF(Declaration!$I$4="Spanish",VLOOKUP($M396,Languages!$A$1:$G$5057,3,FALSE),IF(Declaration!$I$4="German",VLOOKUP($M396,Languages!$A$1:$G$5057,4,FALSE),IF(Declaration!$I$4="Chinese",VLOOKUP($M396,Languages!$A$1:$G$5057,5,FALSE),IF(Declaration!$I$4="Japanese",VLOOKUP($M396,Languages!$A$1:$G$5057,6,FALSE),IF(Declaration!$I$4="Portugese",VLOOKUP($M396,Languages!$A$1:$G$5057,7,FALSE)))))))))</f>
        <v>Burma</v>
      </c>
      <c r="D396" s="199"/>
      <c r="E396" s="199"/>
      <c r="H396">
        <f t="shared" si="28"/>
        <v>0</v>
      </c>
      <c r="L396" t="s">
        <v>81</v>
      </c>
      <c r="M396" t="s">
        <v>4982</v>
      </c>
      <c r="N396" t="str">
        <f t="shared" si="29"/>
        <v>Sugarcane</v>
      </c>
      <c r="O396" t="str">
        <f t="shared" si="30"/>
        <v>Sugarcane</v>
      </c>
    </row>
    <row r="397" spans="2:15" ht="15.75" x14ac:dyDescent="0.25">
      <c r="B397" s="103" t="str">
        <f>IF(L397="","",IF(Declaration!$I$4="English",L397,IF(Declaration!$I$4="French",VLOOKUP($L397,Languages!$A$1:$G$5057,2,FALSE),IF(Declaration!$I$4="Spanish",VLOOKUP($L397,Languages!$A$1:$G$5057,3,FALSE),IF(Declaration!$I$4="German",VLOOKUP($L397,Languages!$A$1:$G$5057,4,FALSE),IF(Declaration!$I$4="Chinese",VLOOKUP($L397,Languages!$A$1:$G$5057,5,FALSE),IF(Declaration!$I$4="Japanese",VLOOKUP($L397,Languages!$A$1:$G$5057,6,FALSE),IF(Declaration!$I$4="Portugese",VLOOKUP($L397,Languages!$A$1:$G$5057,7,FALSE)))))))))</f>
        <v>Sugarcane</v>
      </c>
      <c r="C397" s="103" t="str">
        <f>IF(M397="","",IF(Declaration!$I$4="English",M397,IF(Declaration!$I$4="French",VLOOKUP($M397,Languages!$A$1:$G$5057,2,FALSE),IF(Declaration!$I$4="Spanish",VLOOKUP($M397,Languages!$A$1:$G$5057,3,FALSE),IF(Declaration!$I$4="German",VLOOKUP($M397,Languages!$A$1:$G$5057,4,FALSE),IF(Declaration!$I$4="Chinese",VLOOKUP($M397,Languages!$A$1:$G$5057,5,FALSE),IF(Declaration!$I$4="Japanese",VLOOKUP($M397,Languages!$A$1:$G$5057,6,FALSE),IF(Declaration!$I$4="Portugese",VLOOKUP($M397,Languages!$A$1:$G$5057,7,FALSE)))))))))</f>
        <v>Cambodia</v>
      </c>
      <c r="D397" s="199"/>
      <c r="E397" s="199"/>
      <c r="H397">
        <f t="shared" si="28"/>
        <v>0</v>
      </c>
      <c r="L397" t="s">
        <v>81</v>
      </c>
      <c r="M397" t="s">
        <v>1377</v>
      </c>
      <c r="N397" t="str">
        <f t="shared" si="29"/>
        <v>Sugarcane</v>
      </c>
      <c r="O397" t="str">
        <f t="shared" si="30"/>
        <v>Sugarcane</v>
      </c>
    </row>
    <row r="398" spans="2:15" ht="15.75" x14ac:dyDescent="0.25">
      <c r="B398" s="103" t="str">
        <f>IF(L398="","",IF(Declaration!$I$4="English",L398,IF(Declaration!$I$4="French",VLOOKUP($L398,Languages!$A$1:$G$5057,2,FALSE),IF(Declaration!$I$4="Spanish",VLOOKUP($L398,Languages!$A$1:$G$5057,3,FALSE),IF(Declaration!$I$4="German",VLOOKUP($L398,Languages!$A$1:$G$5057,4,FALSE),IF(Declaration!$I$4="Chinese",VLOOKUP($L398,Languages!$A$1:$G$5057,5,FALSE),IF(Declaration!$I$4="Japanese",VLOOKUP($L398,Languages!$A$1:$G$5057,6,FALSE),IF(Declaration!$I$4="Portugese",VLOOKUP($L398,Languages!$A$1:$G$5057,7,FALSE)))))))))</f>
        <v>Sugarcane</v>
      </c>
      <c r="C398" s="103" t="str">
        <f>IF(M398="","",IF(Declaration!$I$4="English",M398,IF(Declaration!$I$4="French",VLOOKUP($M398,Languages!$A$1:$G$5057,2,FALSE),IF(Declaration!$I$4="Spanish",VLOOKUP($M398,Languages!$A$1:$G$5057,3,FALSE),IF(Declaration!$I$4="German",VLOOKUP($M398,Languages!$A$1:$G$5057,4,FALSE),IF(Declaration!$I$4="Chinese",VLOOKUP($M398,Languages!$A$1:$G$5057,5,FALSE),IF(Declaration!$I$4="Japanese",VLOOKUP($M398,Languages!$A$1:$G$5057,6,FALSE),IF(Declaration!$I$4="Portugese",VLOOKUP($M398,Languages!$A$1:$G$5057,7,FALSE)))))))))</f>
        <v>Colombia</v>
      </c>
      <c r="D398" s="199"/>
      <c r="E398" s="199"/>
      <c r="H398">
        <f t="shared" si="28"/>
        <v>0</v>
      </c>
      <c r="L398" t="s">
        <v>81</v>
      </c>
      <c r="M398" t="s">
        <v>1435</v>
      </c>
      <c r="N398" t="str">
        <f t="shared" si="29"/>
        <v>Sugarcane</v>
      </c>
      <c r="O398" t="str">
        <f t="shared" si="30"/>
        <v>Sugarcane</v>
      </c>
    </row>
    <row r="399" spans="2:15" ht="15.75" x14ac:dyDescent="0.25">
      <c r="B399" s="103" t="str">
        <f>IF(L399="","",IF(Declaration!$I$4="English",L399,IF(Declaration!$I$4="French",VLOOKUP($L399,Languages!$A$1:$G$5057,2,FALSE),IF(Declaration!$I$4="Spanish",VLOOKUP($L399,Languages!$A$1:$G$5057,3,FALSE),IF(Declaration!$I$4="German",VLOOKUP($L399,Languages!$A$1:$G$5057,4,FALSE),IF(Declaration!$I$4="Chinese",VLOOKUP($L399,Languages!$A$1:$G$5057,5,FALSE),IF(Declaration!$I$4="Japanese",VLOOKUP($L399,Languages!$A$1:$G$5057,6,FALSE),IF(Declaration!$I$4="Portugese",VLOOKUP($L399,Languages!$A$1:$G$5057,7,FALSE)))))))))</f>
        <v>Sugarcane</v>
      </c>
      <c r="C399" s="103" t="str">
        <f>IF(M399="","",IF(Declaration!$I$4="English",M399,IF(Declaration!$I$4="French",VLOOKUP($M399,Languages!$A$1:$G$5057,2,FALSE),IF(Declaration!$I$4="Spanish",VLOOKUP($M399,Languages!$A$1:$G$5057,3,FALSE),IF(Declaration!$I$4="German",VLOOKUP($M399,Languages!$A$1:$G$5057,4,FALSE),IF(Declaration!$I$4="Chinese",VLOOKUP($M399,Languages!$A$1:$G$5057,5,FALSE),IF(Declaration!$I$4="Japanese",VLOOKUP($M399,Languages!$A$1:$G$5057,6,FALSE),IF(Declaration!$I$4="Portugese",VLOOKUP($M399,Languages!$A$1:$G$5057,7,FALSE)))))))))</f>
        <v>Dominican Republic</v>
      </c>
      <c r="D399" s="199"/>
      <c r="E399" s="199"/>
      <c r="H399">
        <f t="shared" si="28"/>
        <v>0</v>
      </c>
      <c r="L399" t="s">
        <v>81</v>
      </c>
      <c r="M399" t="s">
        <v>1514</v>
      </c>
      <c r="N399" t="str">
        <f t="shared" si="29"/>
        <v>Sugarcane</v>
      </c>
      <c r="O399" t="str">
        <f t="shared" si="30"/>
        <v>Sugarcane</v>
      </c>
    </row>
    <row r="400" spans="2:15" ht="15.75" x14ac:dyDescent="0.25">
      <c r="B400" s="103" t="str">
        <f>IF(L400="","",IF(Declaration!$I$4="English",L400,IF(Declaration!$I$4="French",VLOOKUP($L400,Languages!$A$1:$G$5057,2,FALSE),IF(Declaration!$I$4="Spanish",VLOOKUP($L400,Languages!$A$1:$G$5057,3,FALSE),IF(Declaration!$I$4="German",VLOOKUP($L400,Languages!$A$1:$G$5057,4,FALSE),IF(Declaration!$I$4="Chinese",VLOOKUP($L400,Languages!$A$1:$G$5057,5,FALSE),IF(Declaration!$I$4="Japanese",VLOOKUP($L400,Languages!$A$1:$G$5057,6,FALSE),IF(Declaration!$I$4="Portugese",VLOOKUP($L400,Languages!$A$1:$G$5057,7,FALSE)))))))))</f>
        <v>Sugarcane</v>
      </c>
      <c r="C400" s="103" t="str">
        <f>IF(M400="","",IF(Declaration!$I$4="English",M400,IF(Declaration!$I$4="French",VLOOKUP($M400,Languages!$A$1:$G$5057,2,FALSE),IF(Declaration!$I$4="Spanish",VLOOKUP($M400,Languages!$A$1:$G$5057,3,FALSE),IF(Declaration!$I$4="German",VLOOKUP($M400,Languages!$A$1:$G$5057,4,FALSE),IF(Declaration!$I$4="Chinese",VLOOKUP($M400,Languages!$A$1:$G$5057,5,FALSE),IF(Declaration!$I$4="Japanese",VLOOKUP($M400,Languages!$A$1:$G$5057,6,FALSE),IF(Declaration!$I$4="Portugese",VLOOKUP($M400,Languages!$A$1:$G$5057,7,FALSE)))))))))</f>
        <v>El Salvador</v>
      </c>
      <c r="D400" s="199"/>
      <c r="E400" s="199"/>
      <c r="H400">
        <f t="shared" si="28"/>
        <v>0</v>
      </c>
      <c r="L400" t="s">
        <v>81</v>
      </c>
      <c r="M400" t="s">
        <v>1532</v>
      </c>
      <c r="N400" t="str">
        <f t="shared" si="29"/>
        <v>Sugarcane</v>
      </c>
      <c r="O400" t="str">
        <f t="shared" si="30"/>
        <v>Sugarcane</v>
      </c>
    </row>
    <row r="401" spans="2:15" ht="15.75" x14ac:dyDescent="0.25">
      <c r="B401" s="103" t="str">
        <f>IF(L401="","",IF(Declaration!$I$4="English",L401,IF(Declaration!$I$4="French",VLOOKUP($L401,Languages!$A$1:$G$5057,2,FALSE),IF(Declaration!$I$4="Spanish",VLOOKUP($L401,Languages!$A$1:$G$5057,3,FALSE),IF(Declaration!$I$4="German",VLOOKUP($L401,Languages!$A$1:$G$5057,4,FALSE),IF(Declaration!$I$4="Chinese",VLOOKUP($L401,Languages!$A$1:$G$5057,5,FALSE),IF(Declaration!$I$4="Japanese",VLOOKUP($L401,Languages!$A$1:$G$5057,6,FALSE),IF(Declaration!$I$4="Portugese",VLOOKUP($L401,Languages!$A$1:$G$5057,7,FALSE)))))))))</f>
        <v>Sugarcane</v>
      </c>
      <c r="C401" s="103" t="str">
        <f>IF(M401="","",IF(Declaration!$I$4="English",M401,IF(Declaration!$I$4="French",VLOOKUP($M401,Languages!$A$1:$G$5057,2,FALSE),IF(Declaration!$I$4="Spanish",VLOOKUP($M401,Languages!$A$1:$G$5057,3,FALSE),IF(Declaration!$I$4="German",VLOOKUP($M401,Languages!$A$1:$G$5057,4,FALSE),IF(Declaration!$I$4="Chinese",VLOOKUP($M401,Languages!$A$1:$G$5057,5,FALSE),IF(Declaration!$I$4="Japanese",VLOOKUP($M401,Languages!$A$1:$G$5057,6,FALSE),IF(Declaration!$I$4="Portugese",VLOOKUP($M401,Languages!$A$1:$G$5057,7,FALSE)))))))))</f>
        <v>Guatemala</v>
      </c>
      <c r="D401" s="199"/>
      <c r="E401" s="199"/>
      <c r="H401">
        <f t="shared" si="28"/>
        <v>0</v>
      </c>
      <c r="L401" t="s">
        <v>81</v>
      </c>
      <c r="M401" t="s">
        <v>1624</v>
      </c>
      <c r="N401" t="str">
        <f t="shared" si="29"/>
        <v>Sugarcane</v>
      </c>
      <c r="O401" t="str">
        <f t="shared" si="30"/>
        <v>Sugarcane</v>
      </c>
    </row>
    <row r="402" spans="2:15" ht="15.75" x14ac:dyDescent="0.25">
      <c r="B402" s="103" t="str">
        <f>IF(L402="","",IF(Declaration!$I$4="English",L402,IF(Declaration!$I$4="French",VLOOKUP($L402,Languages!$A$1:$G$5057,2,FALSE),IF(Declaration!$I$4="Spanish",VLOOKUP($L402,Languages!$A$1:$G$5057,3,FALSE),IF(Declaration!$I$4="German",VLOOKUP($L402,Languages!$A$1:$G$5057,4,FALSE),IF(Declaration!$I$4="Chinese",VLOOKUP($L402,Languages!$A$1:$G$5057,5,FALSE),IF(Declaration!$I$4="Japanese",VLOOKUP($L402,Languages!$A$1:$G$5057,6,FALSE),IF(Declaration!$I$4="Portugese",VLOOKUP($L402,Languages!$A$1:$G$5057,7,FALSE)))))))))</f>
        <v>Sugarcane</v>
      </c>
      <c r="C402" s="103" t="str">
        <f>IF(M402="","",IF(Declaration!$I$4="English",M402,IF(Declaration!$I$4="French",VLOOKUP($M402,Languages!$A$1:$G$5057,2,FALSE),IF(Declaration!$I$4="Spanish",VLOOKUP($M402,Languages!$A$1:$G$5057,3,FALSE),IF(Declaration!$I$4="German",VLOOKUP($M402,Languages!$A$1:$G$5057,4,FALSE),IF(Declaration!$I$4="Chinese",VLOOKUP($M402,Languages!$A$1:$G$5057,5,FALSE),IF(Declaration!$I$4="Japanese",VLOOKUP($M402,Languages!$A$1:$G$5057,6,FALSE),IF(Declaration!$I$4="Portugese",VLOOKUP($M402,Languages!$A$1:$G$5057,7,FALSE)))))))))</f>
        <v>India</v>
      </c>
      <c r="D402" s="199"/>
      <c r="E402" s="199"/>
      <c r="H402">
        <f t="shared" si="28"/>
        <v>0</v>
      </c>
      <c r="L402" t="s">
        <v>81</v>
      </c>
      <c r="M402" t="s">
        <v>1668</v>
      </c>
      <c r="N402" t="str">
        <f t="shared" si="29"/>
        <v>Sugarcane</v>
      </c>
      <c r="O402" t="str">
        <f t="shared" si="30"/>
        <v>Sugarcane</v>
      </c>
    </row>
    <row r="403" spans="2:15" ht="15.75" x14ac:dyDescent="0.25">
      <c r="B403" s="103" t="str">
        <f>IF(L403="","",IF(Declaration!$I$4="English",L403,IF(Declaration!$I$4="French",VLOOKUP($L403,Languages!$A$1:$G$5057,2,FALSE),IF(Declaration!$I$4="Spanish",VLOOKUP($L403,Languages!$A$1:$G$5057,3,FALSE),IF(Declaration!$I$4="German",VLOOKUP($L403,Languages!$A$1:$G$5057,4,FALSE),IF(Declaration!$I$4="Chinese",VLOOKUP($L403,Languages!$A$1:$G$5057,5,FALSE),IF(Declaration!$I$4="Japanese",VLOOKUP($L403,Languages!$A$1:$G$5057,6,FALSE),IF(Declaration!$I$4="Portugese",VLOOKUP($L403,Languages!$A$1:$G$5057,7,FALSE)))))))))</f>
        <v>Sugarcane</v>
      </c>
      <c r="C403" s="103" t="str">
        <f>IF(M403="","",IF(Declaration!$I$4="English",M403,IF(Declaration!$I$4="French",VLOOKUP($M403,Languages!$A$1:$G$5057,2,FALSE),IF(Declaration!$I$4="Spanish",VLOOKUP($M403,Languages!$A$1:$G$5057,3,FALSE),IF(Declaration!$I$4="German",VLOOKUP($M403,Languages!$A$1:$G$5057,4,FALSE),IF(Declaration!$I$4="Chinese",VLOOKUP($M403,Languages!$A$1:$G$5057,5,FALSE),IF(Declaration!$I$4="Japanese",VLOOKUP($M403,Languages!$A$1:$G$5057,6,FALSE),IF(Declaration!$I$4="Portugese",VLOOKUP($M403,Languages!$A$1:$G$5057,7,FALSE)))))))))</f>
        <v>Kenya</v>
      </c>
      <c r="D403" s="199"/>
      <c r="E403" s="199"/>
      <c r="H403">
        <f t="shared" si="28"/>
        <v>0</v>
      </c>
      <c r="L403" t="s">
        <v>81</v>
      </c>
      <c r="M403" t="s">
        <v>1732</v>
      </c>
      <c r="N403" t="str">
        <f t="shared" si="29"/>
        <v>Sugarcane</v>
      </c>
      <c r="O403" t="str">
        <f t="shared" si="30"/>
        <v>Sugarcane</v>
      </c>
    </row>
    <row r="404" spans="2:15" ht="15.75" x14ac:dyDescent="0.25">
      <c r="B404" s="103" t="str">
        <f>IF(L404="","",IF(Declaration!$I$4="English",L404,IF(Declaration!$I$4="French",VLOOKUP($L404,Languages!$A$1:$G$5057,2,FALSE),IF(Declaration!$I$4="Spanish",VLOOKUP($L404,Languages!$A$1:$G$5057,3,FALSE),IF(Declaration!$I$4="German",VLOOKUP($L404,Languages!$A$1:$G$5057,4,FALSE),IF(Declaration!$I$4="Chinese",VLOOKUP($L404,Languages!$A$1:$G$5057,5,FALSE),IF(Declaration!$I$4="Japanese",VLOOKUP($L404,Languages!$A$1:$G$5057,6,FALSE),IF(Declaration!$I$4="Portugese",VLOOKUP($L404,Languages!$A$1:$G$5057,7,FALSE)))))))))</f>
        <v>Sugarcane</v>
      </c>
      <c r="C404" s="103" t="str">
        <f>IF(M404="","",IF(Declaration!$I$4="English",M404,IF(Declaration!$I$4="French",VLOOKUP($M404,Languages!$A$1:$G$5057,2,FALSE),IF(Declaration!$I$4="Spanish",VLOOKUP($M404,Languages!$A$1:$G$5057,3,FALSE),IF(Declaration!$I$4="German",VLOOKUP($M404,Languages!$A$1:$G$5057,4,FALSE),IF(Declaration!$I$4="Chinese",VLOOKUP($M404,Languages!$A$1:$G$5057,5,FALSE),IF(Declaration!$I$4="Japanese",VLOOKUP($M404,Languages!$A$1:$G$5057,6,FALSE),IF(Declaration!$I$4="Portugese",VLOOKUP($M404,Languages!$A$1:$G$5057,7,FALSE)))))))))</f>
        <v>Mexico</v>
      </c>
      <c r="D404" s="199"/>
      <c r="E404" s="199"/>
      <c r="H404">
        <f t="shared" si="28"/>
        <v>0</v>
      </c>
      <c r="L404" t="s">
        <v>81</v>
      </c>
      <c r="M404" t="s">
        <v>1870</v>
      </c>
      <c r="N404" t="str">
        <f t="shared" si="29"/>
        <v>Sugarcane</v>
      </c>
      <c r="O404" t="str">
        <f t="shared" si="30"/>
        <v>Sugarcane</v>
      </c>
    </row>
    <row r="405" spans="2:15" ht="15.75" x14ac:dyDescent="0.25">
      <c r="B405" s="103" t="str">
        <f>IF(L405="","",IF(Declaration!$I$4="English",L405,IF(Declaration!$I$4="French",VLOOKUP($L405,Languages!$A$1:$G$5057,2,FALSE),IF(Declaration!$I$4="Spanish",VLOOKUP($L405,Languages!$A$1:$G$5057,3,FALSE),IF(Declaration!$I$4="German",VLOOKUP($L405,Languages!$A$1:$G$5057,4,FALSE),IF(Declaration!$I$4="Chinese",VLOOKUP($L405,Languages!$A$1:$G$5057,5,FALSE),IF(Declaration!$I$4="Japanese",VLOOKUP($L405,Languages!$A$1:$G$5057,6,FALSE),IF(Declaration!$I$4="Portugese",VLOOKUP($L405,Languages!$A$1:$G$5057,7,FALSE)))))))))</f>
        <v>Sugarcane</v>
      </c>
      <c r="C405" s="103" t="str">
        <f>IF(M405="","",IF(Declaration!$I$4="English",M405,IF(Declaration!$I$4="French",VLOOKUP($M405,Languages!$A$1:$G$5057,2,FALSE),IF(Declaration!$I$4="Spanish",VLOOKUP($M405,Languages!$A$1:$G$5057,3,FALSE),IF(Declaration!$I$4="German",VLOOKUP($M405,Languages!$A$1:$G$5057,4,FALSE),IF(Declaration!$I$4="Chinese",VLOOKUP($M405,Languages!$A$1:$G$5057,5,FALSE),IF(Declaration!$I$4="Japanese",VLOOKUP($M405,Languages!$A$1:$G$5057,6,FALSE),IF(Declaration!$I$4="Portugese",VLOOKUP($M405,Languages!$A$1:$G$5057,7,FALSE)))))))))</f>
        <v>Pakistan</v>
      </c>
      <c r="D405" s="199"/>
      <c r="E405" s="199"/>
      <c r="H405">
        <f t="shared" si="28"/>
        <v>0</v>
      </c>
      <c r="L405" t="s">
        <v>81</v>
      </c>
      <c r="M405" t="s">
        <v>1976</v>
      </c>
      <c r="N405" t="str">
        <f t="shared" si="29"/>
        <v>Sugarcane</v>
      </c>
      <c r="O405" t="str">
        <f t="shared" si="30"/>
        <v>Sugarcane</v>
      </c>
    </row>
    <row r="406" spans="2:15" ht="15.75" x14ac:dyDescent="0.25">
      <c r="B406" s="103" t="str">
        <f>IF(L406="","",IF(Declaration!$I$4="English",L406,IF(Declaration!$I$4="French",VLOOKUP($L406,Languages!$A$1:$G$5057,2,FALSE),IF(Declaration!$I$4="Spanish",VLOOKUP($L406,Languages!$A$1:$G$5057,3,FALSE),IF(Declaration!$I$4="German",VLOOKUP($L406,Languages!$A$1:$G$5057,4,FALSE),IF(Declaration!$I$4="Chinese",VLOOKUP($L406,Languages!$A$1:$G$5057,5,FALSE),IF(Declaration!$I$4="Japanese",VLOOKUP($L406,Languages!$A$1:$G$5057,6,FALSE),IF(Declaration!$I$4="Portugese",VLOOKUP($L406,Languages!$A$1:$G$5057,7,FALSE)))))))))</f>
        <v>Sugarcane</v>
      </c>
      <c r="C406" s="103" t="str">
        <f>IF(M406="","",IF(Declaration!$I$4="English",M406,IF(Declaration!$I$4="French",VLOOKUP($M406,Languages!$A$1:$G$5057,2,FALSE),IF(Declaration!$I$4="Spanish",VLOOKUP($M406,Languages!$A$1:$G$5057,3,FALSE),IF(Declaration!$I$4="German",VLOOKUP($M406,Languages!$A$1:$G$5057,4,FALSE),IF(Declaration!$I$4="Chinese",VLOOKUP($M406,Languages!$A$1:$G$5057,5,FALSE),IF(Declaration!$I$4="Japanese",VLOOKUP($M406,Languages!$A$1:$G$5057,6,FALSE),IF(Declaration!$I$4="Portugese",VLOOKUP($M406,Languages!$A$1:$G$5057,7,FALSE)))))))))</f>
        <v>Paraguay</v>
      </c>
      <c r="D406" s="199"/>
      <c r="E406" s="199"/>
      <c r="H406">
        <f t="shared" si="28"/>
        <v>0</v>
      </c>
      <c r="L406" t="s">
        <v>81</v>
      </c>
      <c r="M406" t="s">
        <v>2003</v>
      </c>
      <c r="N406" t="str">
        <f t="shared" si="29"/>
        <v>Sugarcane</v>
      </c>
      <c r="O406" t="str">
        <f t="shared" si="30"/>
        <v>Sugarcane</v>
      </c>
    </row>
    <row r="407" spans="2:15" ht="15.75" x14ac:dyDescent="0.25">
      <c r="B407" s="103" t="str">
        <f>IF(L407="","",IF(Declaration!$I$4="English",L407,IF(Declaration!$I$4="French",VLOOKUP($L407,Languages!$A$1:$G$5057,2,FALSE),IF(Declaration!$I$4="Spanish",VLOOKUP($L407,Languages!$A$1:$G$5057,3,FALSE),IF(Declaration!$I$4="German",VLOOKUP($L407,Languages!$A$1:$G$5057,4,FALSE),IF(Declaration!$I$4="Chinese",VLOOKUP($L407,Languages!$A$1:$G$5057,5,FALSE),IF(Declaration!$I$4="Japanese",VLOOKUP($L407,Languages!$A$1:$G$5057,6,FALSE),IF(Declaration!$I$4="Portugese",VLOOKUP($L407,Languages!$A$1:$G$5057,7,FALSE)))))))))</f>
        <v>Sugarcane</v>
      </c>
      <c r="C407" s="103" t="str">
        <f>IF(M407="","",IF(Declaration!$I$4="English",M407,IF(Declaration!$I$4="French",VLOOKUP($M407,Languages!$A$1:$G$5057,2,FALSE),IF(Declaration!$I$4="Spanish",VLOOKUP($M407,Languages!$A$1:$G$5057,3,FALSE),IF(Declaration!$I$4="German",VLOOKUP($M407,Languages!$A$1:$G$5057,4,FALSE),IF(Declaration!$I$4="Chinese",VLOOKUP($M407,Languages!$A$1:$G$5057,5,FALSE),IF(Declaration!$I$4="Japanese",VLOOKUP($M407,Languages!$A$1:$G$5057,6,FALSE),IF(Declaration!$I$4="Portugese",VLOOKUP($M407,Languages!$A$1:$G$5057,7,FALSE)))))))))</f>
        <v>Philippines</v>
      </c>
      <c r="D407" s="199"/>
      <c r="E407" s="199"/>
      <c r="H407">
        <f t="shared" si="28"/>
        <v>0</v>
      </c>
      <c r="L407" t="s">
        <v>81</v>
      </c>
      <c r="M407" t="s">
        <v>2012</v>
      </c>
      <c r="N407" t="str">
        <f t="shared" si="29"/>
        <v>Sugarcane</v>
      </c>
      <c r="O407" t="str">
        <f t="shared" si="30"/>
        <v>Sugarcane</v>
      </c>
    </row>
    <row r="408" spans="2:15" ht="15.75" x14ac:dyDescent="0.25">
      <c r="B408" s="103" t="str">
        <f>IF(L408="","",IF(Declaration!$I$4="English",L408,IF(Declaration!$I$4="French",VLOOKUP($L408,Languages!$A$1:$G$5057,2,FALSE),IF(Declaration!$I$4="Spanish",VLOOKUP($L408,Languages!$A$1:$G$5057,3,FALSE),IF(Declaration!$I$4="German",VLOOKUP($L408,Languages!$A$1:$G$5057,4,FALSE),IF(Declaration!$I$4="Chinese",VLOOKUP($L408,Languages!$A$1:$G$5057,5,FALSE),IF(Declaration!$I$4="Japanese",VLOOKUP($L408,Languages!$A$1:$G$5057,6,FALSE),IF(Declaration!$I$4="Portugese",VLOOKUP($L408,Languages!$A$1:$G$5057,7,FALSE)))))))))</f>
        <v>Sugarcane</v>
      </c>
      <c r="C408" s="103" t="str">
        <f>IF(M408="","",IF(Declaration!$I$4="English",M408,IF(Declaration!$I$4="French",VLOOKUP($M408,Languages!$A$1:$G$5057,2,FALSE),IF(Declaration!$I$4="Spanish",VLOOKUP($M408,Languages!$A$1:$G$5057,3,FALSE),IF(Declaration!$I$4="German",VLOOKUP($M408,Languages!$A$1:$G$5057,4,FALSE),IF(Declaration!$I$4="Chinese",VLOOKUP($M408,Languages!$A$1:$G$5057,5,FALSE),IF(Declaration!$I$4="Japanese",VLOOKUP($M408,Languages!$A$1:$G$5057,6,FALSE),IF(Declaration!$I$4="Portugese",VLOOKUP($M408,Languages!$A$1:$G$5057,7,FALSE)))))))))</f>
        <v>Thailand</v>
      </c>
      <c r="D408" s="199"/>
      <c r="E408" s="199"/>
      <c r="H408">
        <f t="shared" si="28"/>
        <v>0</v>
      </c>
      <c r="L408" t="s">
        <v>81</v>
      </c>
      <c r="M408" t="s">
        <v>2225</v>
      </c>
      <c r="N408" t="str">
        <f t="shared" si="29"/>
        <v>Sugarcane</v>
      </c>
      <c r="O408" t="str">
        <f t="shared" si="30"/>
        <v>Sugarcane</v>
      </c>
    </row>
    <row r="409" spans="2:15" ht="15.75" x14ac:dyDescent="0.25">
      <c r="B409" s="103" t="str">
        <f>IF(L409="","",IF(Declaration!$I$4="English",L409,IF(Declaration!$I$4="French",VLOOKUP($L409,Languages!$A$1:$G$5057,2,FALSE),IF(Declaration!$I$4="Spanish",VLOOKUP($L409,Languages!$A$1:$G$5057,3,FALSE),IF(Declaration!$I$4="German",VLOOKUP($L409,Languages!$A$1:$G$5057,4,FALSE),IF(Declaration!$I$4="Chinese",VLOOKUP($L409,Languages!$A$1:$G$5057,5,FALSE),IF(Declaration!$I$4="Japanese",VLOOKUP($L409,Languages!$A$1:$G$5057,6,FALSE),IF(Declaration!$I$4="Portugese",VLOOKUP($L409,Languages!$A$1:$G$5057,7,FALSE)))))))))</f>
        <v>Sugarcane</v>
      </c>
      <c r="C409" s="103" t="str">
        <f>IF(M409="","",IF(Declaration!$I$4="English",M409,IF(Declaration!$I$4="French",VLOOKUP($M409,Languages!$A$1:$G$5057,2,FALSE),IF(Declaration!$I$4="Spanish",VLOOKUP($M409,Languages!$A$1:$G$5057,3,FALSE),IF(Declaration!$I$4="German",VLOOKUP($M409,Languages!$A$1:$G$5057,4,FALSE),IF(Declaration!$I$4="Chinese",VLOOKUP($M409,Languages!$A$1:$G$5057,5,FALSE),IF(Declaration!$I$4="Japanese",VLOOKUP($M409,Languages!$A$1:$G$5057,6,FALSE),IF(Declaration!$I$4="Portugese",VLOOKUP($M409,Languages!$A$1:$G$5057,7,FALSE)))))))))</f>
        <v>Uganda</v>
      </c>
      <c r="D409" s="199"/>
      <c r="E409" s="199"/>
      <c r="H409">
        <f t="shared" si="28"/>
        <v>0</v>
      </c>
      <c r="L409" t="s">
        <v>81</v>
      </c>
      <c r="M409" t="s">
        <v>2272</v>
      </c>
      <c r="N409" t="str">
        <f t="shared" si="29"/>
        <v>Sugarcane</v>
      </c>
      <c r="O409" t="str">
        <f t="shared" si="30"/>
        <v>Sugarcane</v>
      </c>
    </row>
    <row r="410" spans="2:15" ht="15.75" x14ac:dyDescent="0.25">
      <c r="B410" s="103" t="str">
        <f>IF(L410="","",IF(Declaration!$I$4="English",L410,IF(Declaration!$I$4="French",VLOOKUP($L410,Languages!$A$1:$G$5057,2,FALSE),IF(Declaration!$I$4="Spanish",VLOOKUP($L410,Languages!$A$1:$G$5057,3,FALSE),IF(Declaration!$I$4="German",VLOOKUP($L410,Languages!$A$1:$G$5057,4,FALSE),IF(Declaration!$I$4="Chinese",VLOOKUP($L410,Languages!$A$1:$G$5057,5,FALSE),IF(Declaration!$I$4="Japanese",VLOOKUP($L410,Languages!$A$1:$G$5057,6,FALSE),IF(Declaration!$I$4="Portugese",VLOOKUP($L410,Languages!$A$1:$G$5057,7,FALSE)))))))))</f>
        <v>Sugarcane</v>
      </c>
      <c r="C410" s="103" t="str">
        <f>IF(M410="","",IF(Declaration!$I$4="English",M410,IF(Declaration!$I$4="French",VLOOKUP($M410,Languages!$A$1:$G$5057,2,FALSE),IF(Declaration!$I$4="Spanish",VLOOKUP($M410,Languages!$A$1:$G$5057,3,FALSE),IF(Declaration!$I$4="German",VLOOKUP($M410,Languages!$A$1:$G$5057,4,FALSE),IF(Declaration!$I$4="Chinese",VLOOKUP($M410,Languages!$A$1:$G$5057,5,FALSE),IF(Declaration!$I$4="Japanese",VLOOKUP($M410,Languages!$A$1:$G$5057,6,FALSE),IF(Declaration!$I$4="Portugese",VLOOKUP($M410,Languages!$A$1:$G$5057,7,FALSE)))))))))</f>
        <v>Vietnam</v>
      </c>
      <c r="D410" s="199"/>
      <c r="E410" s="199"/>
      <c r="H410">
        <f t="shared" si="28"/>
        <v>0</v>
      </c>
      <c r="L410" t="s">
        <v>81</v>
      </c>
      <c r="M410" t="s">
        <v>2323</v>
      </c>
      <c r="N410" t="str">
        <f t="shared" si="29"/>
        <v>Sugarcane</v>
      </c>
      <c r="O410" t="str">
        <f t="shared" si="30"/>
        <v>Sugarcane</v>
      </c>
    </row>
    <row r="411" spans="2:15" ht="15.75" x14ac:dyDescent="0.25">
      <c r="B411" s="103" t="str">
        <f>IF(L411="","",IF(Declaration!$I$4="English",L411,IF(Declaration!$I$4="French",VLOOKUP($L411,Languages!$A$1:$G$5057,2,FALSE),IF(Declaration!$I$4="Spanish",VLOOKUP($L411,Languages!$A$1:$G$5057,3,FALSE),IF(Declaration!$I$4="German",VLOOKUP($L411,Languages!$A$1:$G$5057,4,FALSE),IF(Declaration!$I$4="Chinese",VLOOKUP($L411,Languages!$A$1:$G$5057,5,FALSE),IF(Declaration!$I$4="Japanese",VLOOKUP($L411,Languages!$A$1:$G$5057,6,FALSE),IF(Declaration!$I$4="Portugese",VLOOKUP($L411,Languages!$A$1:$G$5057,7,FALSE)))))))))</f>
        <v>Sugarcane</v>
      </c>
      <c r="C411" s="103" t="str">
        <f>IF(M411="","",IF(Declaration!$I$4="English",M411,IF(Declaration!$I$4="French",VLOOKUP($M411,Languages!$A$1:$G$5057,2,FALSE),IF(Declaration!$I$4="Spanish",VLOOKUP($M411,Languages!$A$1:$G$5057,3,FALSE),IF(Declaration!$I$4="German",VLOOKUP($M411,Languages!$A$1:$G$5057,4,FALSE),IF(Declaration!$I$4="Chinese",VLOOKUP($M411,Languages!$A$1:$G$5057,5,FALSE),IF(Declaration!$I$4="Japanese",VLOOKUP($M411,Languages!$A$1:$G$5057,6,FALSE),IF(Declaration!$I$4="Portugese",VLOOKUP($M411,Languages!$A$1:$G$5057,7,FALSE)))))))))</f>
        <v>Zimbabwe</v>
      </c>
      <c r="D411" s="199"/>
      <c r="E411" s="199"/>
      <c r="H411">
        <f t="shared" si="28"/>
        <v>0</v>
      </c>
      <c r="L411" t="s">
        <v>81</v>
      </c>
      <c r="M411" t="s">
        <v>2340</v>
      </c>
      <c r="N411" t="str">
        <f t="shared" si="29"/>
        <v>Sugarcane</v>
      </c>
      <c r="O411" t="str">
        <f t="shared" si="30"/>
        <v>Sugarcane</v>
      </c>
    </row>
    <row r="412" spans="2:15" ht="15.75" x14ac:dyDescent="0.25">
      <c r="B412" s="103" t="str">
        <f>IF(L412="","",IF(Declaration!$I$4="English",L412,IF(Declaration!$I$4="French",VLOOKUP($L412,Languages!$A$1:$G$5057,2,FALSE),IF(Declaration!$I$4="Spanish",VLOOKUP($L412,Languages!$A$1:$G$5057,3,FALSE),IF(Declaration!$I$4="German",VLOOKUP($L412,Languages!$A$1:$G$5057,4,FALSE),IF(Declaration!$I$4="Chinese",VLOOKUP($L412,Languages!$A$1:$G$5057,5,FALSE),IF(Declaration!$I$4="Japanese",VLOOKUP($L412,Languages!$A$1:$G$5057,6,FALSE),IF(Declaration!$I$4="Portugese",VLOOKUP($L412,Languages!$A$1:$G$5057,7,FALSE)))))))))</f>
        <v>Sunflowers</v>
      </c>
      <c r="C412" s="103" t="str">
        <f>IF(M412="","",IF(Declaration!$I$4="English",M412,IF(Declaration!$I$4="French",VLOOKUP($M412,Languages!$A$1:$G$5057,2,FALSE),IF(Declaration!$I$4="Spanish",VLOOKUP($M412,Languages!$A$1:$G$5057,3,FALSE),IF(Declaration!$I$4="German",VLOOKUP($M412,Languages!$A$1:$G$5057,4,FALSE),IF(Declaration!$I$4="Chinese",VLOOKUP($M412,Languages!$A$1:$G$5057,5,FALSE),IF(Declaration!$I$4="Japanese",VLOOKUP($M412,Languages!$A$1:$G$5057,6,FALSE),IF(Declaration!$I$4="Portugese",VLOOKUP($M412,Languages!$A$1:$G$5057,7,FALSE)))))))))</f>
        <v>Burma</v>
      </c>
      <c r="D412" s="199"/>
      <c r="E412" s="199"/>
      <c r="H412">
        <f t="shared" si="28"/>
        <v>0</v>
      </c>
      <c r="L412" t="s">
        <v>82</v>
      </c>
      <c r="M412" t="s">
        <v>4982</v>
      </c>
      <c r="N412" t="str">
        <f t="shared" si="29"/>
        <v>Sunflowers</v>
      </c>
      <c r="O412" t="str">
        <f t="shared" si="30"/>
        <v>Sunflowers</v>
      </c>
    </row>
    <row r="413" spans="2:15" ht="15.75" x14ac:dyDescent="0.25">
      <c r="B413" s="103" t="str">
        <f>IF(L413="","",IF(Declaration!$I$4="English",L413,IF(Declaration!$I$4="French",VLOOKUP($L413,Languages!$A$1:$G$5057,2,FALSE),IF(Declaration!$I$4="Spanish",VLOOKUP($L413,Languages!$A$1:$G$5057,3,FALSE),IF(Declaration!$I$4="German",VLOOKUP($L413,Languages!$A$1:$G$5057,4,FALSE),IF(Declaration!$I$4="Chinese",VLOOKUP($L413,Languages!$A$1:$G$5057,5,FALSE),IF(Declaration!$I$4="Japanese",VLOOKUP($L413,Languages!$A$1:$G$5057,6,FALSE),IF(Declaration!$I$4="Portugese",VLOOKUP($L413,Languages!$A$1:$G$5057,7,FALSE)))))))))</f>
        <v>Surgical Instruments</v>
      </c>
      <c r="C413" s="103" t="str">
        <f>IF(M413="","",IF(Declaration!$I$4="English",M413,IF(Declaration!$I$4="French",VLOOKUP($M413,Languages!$A$1:$G$5057,2,FALSE),IF(Declaration!$I$4="Spanish",VLOOKUP($M413,Languages!$A$1:$G$5057,3,FALSE),IF(Declaration!$I$4="German",VLOOKUP($M413,Languages!$A$1:$G$5057,4,FALSE),IF(Declaration!$I$4="Chinese",VLOOKUP($M413,Languages!$A$1:$G$5057,5,FALSE),IF(Declaration!$I$4="Japanese",VLOOKUP($M413,Languages!$A$1:$G$5057,6,FALSE),IF(Declaration!$I$4="Portugese",VLOOKUP($M413,Languages!$A$1:$G$5057,7,FALSE)))))))))</f>
        <v>Pakistan</v>
      </c>
      <c r="D413" s="199"/>
      <c r="E413" s="199"/>
      <c r="H413">
        <f t="shared" si="28"/>
        <v>0</v>
      </c>
      <c r="L413" t="s">
        <v>134</v>
      </c>
      <c r="M413" t="s">
        <v>1976</v>
      </c>
      <c r="N413" t="str">
        <f t="shared" si="29"/>
        <v>Surgical Instruments</v>
      </c>
      <c r="O413" t="str">
        <f t="shared" si="30"/>
        <v>Surgical Instruments</v>
      </c>
    </row>
    <row r="414" spans="2:15" ht="15.75" x14ac:dyDescent="0.25">
      <c r="B414" s="103" t="str">
        <f>IF(L414="","",IF(Declaration!$I$4="English",L414,IF(Declaration!$I$4="French",VLOOKUP($L414,Languages!$A$1:$G$5057,2,FALSE),IF(Declaration!$I$4="Spanish",VLOOKUP($L414,Languages!$A$1:$G$5057,3,FALSE),IF(Declaration!$I$4="German",VLOOKUP($L414,Languages!$A$1:$G$5057,4,FALSE),IF(Declaration!$I$4="Chinese",VLOOKUP($L414,Languages!$A$1:$G$5057,5,FALSE),IF(Declaration!$I$4="Japanese",VLOOKUP($L414,Languages!$A$1:$G$5057,6,FALSE),IF(Declaration!$I$4="Portugese",VLOOKUP($L414,Languages!$A$1:$G$5057,7,FALSE)))))))))</f>
        <v>Sweet Potatoes</v>
      </c>
      <c r="C414" s="103" t="str">
        <f>IF(M414="","",IF(Declaration!$I$4="English",M414,IF(Declaration!$I$4="French",VLOOKUP($M414,Languages!$A$1:$G$5057,2,FALSE),IF(Declaration!$I$4="Spanish",VLOOKUP($M414,Languages!$A$1:$G$5057,3,FALSE),IF(Declaration!$I$4="German",VLOOKUP($M414,Languages!$A$1:$G$5057,4,FALSE),IF(Declaration!$I$4="Chinese",VLOOKUP($M414,Languages!$A$1:$G$5057,5,FALSE),IF(Declaration!$I$4="Japanese",VLOOKUP($M414,Languages!$A$1:$G$5057,6,FALSE),IF(Declaration!$I$4="Portugese",VLOOKUP($M414,Languages!$A$1:$G$5057,7,FALSE)))))))))</f>
        <v>Paraguay</v>
      </c>
      <c r="D414" s="199"/>
      <c r="E414" s="199"/>
      <c r="H414">
        <f t="shared" si="28"/>
        <v>0</v>
      </c>
      <c r="L414" t="s">
        <v>83</v>
      </c>
      <c r="M414" t="s">
        <v>2003</v>
      </c>
      <c r="N414" t="str">
        <f t="shared" si="29"/>
        <v>Sweet Potatoes</v>
      </c>
      <c r="O414" t="str">
        <f t="shared" si="30"/>
        <v>Sweet Potatoes</v>
      </c>
    </row>
    <row r="415" spans="2:15" ht="15.75" x14ac:dyDescent="0.25">
      <c r="B415" s="103" t="str">
        <f>IF(L415="","",IF(Declaration!$I$4="English",L415,IF(Declaration!$I$4="French",VLOOKUP($L415,Languages!$A$1:$G$5057,2,FALSE),IF(Declaration!$I$4="Spanish",VLOOKUP($L415,Languages!$A$1:$G$5057,3,FALSE),IF(Declaration!$I$4="German",VLOOKUP($L415,Languages!$A$1:$G$5057,4,FALSE),IF(Declaration!$I$4="Chinese",VLOOKUP($L415,Languages!$A$1:$G$5057,5,FALSE),IF(Declaration!$I$4="Japanese",VLOOKUP($L415,Languages!$A$1:$G$5057,6,FALSE),IF(Declaration!$I$4="Portugese",VLOOKUP($L415,Languages!$A$1:$G$5057,7,FALSE)))))))))</f>
        <v>Tantalum ore (coltan)</v>
      </c>
      <c r="C415" s="103" t="str">
        <f>IF(M415="","",IF(Declaration!$I$4="English",M415,IF(Declaration!$I$4="French",VLOOKUP($M415,Languages!$A$1:$G$5057,2,FALSE),IF(Declaration!$I$4="Spanish",VLOOKUP($M415,Languages!$A$1:$G$5057,3,FALSE),IF(Declaration!$I$4="German",VLOOKUP($M415,Languages!$A$1:$G$5057,4,FALSE),IF(Declaration!$I$4="Chinese",VLOOKUP($M415,Languages!$A$1:$G$5057,5,FALSE),IF(Declaration!$I$4="Japanese",VLOOKUP($M415,Languages!$A$1:$G$5057,6,FALSE),IF(Declaration!$I$4="Portugese",VLOOKUP($M415,Languages!$A$1:$G$5057,7,FALSE)))))))))</f>
        <v>Democratic Republic of the Congo</v>
      </c>
      <c r="D415" s="199"/>
      <c r="E415" s="199"/>
      <c r="H415">
        <f t="shared" si="28"/>
        <v>0</v>
      </c>
      <c r="L415" t="s">
        <v>167</v>
      </c>
      <c r="M415" t="s">
        <v>5019</v>
      </c>
      <c r="N415" t="str">
        <f t="shared" si="29"/>
        <v>Tantalum ore (coltan)</v>
      </c>
      <c r="O415" t="str">
        <f t="shared" si="30"/>
        <v>Tantalum ore (coltan)</v>
      </c>
    </row>
    <row r="416" spans="2:15" ht="15.75" x14ac:dyDescent="0.25">
      <c r="B416" s="103" t="str">
        <f>IF(L416="","",IF(Declaration!$I$4="English",L416,IF(Declaration!$I$4="French",VLOOKUP($L416,Languages!$A$1:$G$5057,2,FALSE),IF(Declaration!$I$4="Spanish",VLOOKUP($L416,Languages!$A$1:$G$5057,3,FALSE),IF(Declaration!$I$4="German",VLOOKUP($L416,Languages!$A$1:$G$5057,4,FALSE),IF(Declaration!$I$4="Chinese",VLOOKUP($L416,Languages!$A$1:$G$5057,5,FALSE),IF(Declaration!$I$4="Japanese",VLOOKUP($L416,Languages!$A$1:$G$5057,6,FALSE),IF(Declaration!$I$4="Portugese",VLOOKUP($L416,Languages!$A$1:$G$5057,7,FALSE)))))))))</f>
        <v>Tanzanite (gems)</v>
      </c>
      <c r="C416" s="103" t="str">
        <f>IF(M416="","",IF(Declaration!$I$4="English",M416,IF(Declaration!$I$4="French",VLOOKUP($M416,Languages!$A$1:$G$5057,2,FALSE),IF(Declaration!$I$4="Spanish",VLOOKUP($M416,Languages!$A$1:$G$5057,3,FALSE),IF(Declaration!$I$4="German",VLOOKUP($M416,Languages!$A$1:$G$5057,4,FALSE),IF(Declaration!$I$4="Chinese",VLOOKUP($M416,Languages!$A$1:$G$5057,5,FALSE),IF(Declaration!$I$4="Japanese",VLOOKUP($M416,Languages!$A$1:$G$5057,6,FALSE),IF(Declaration!$I$4="Portugese",VLOOKUP($M416,Languages!$A$1:$G$5057,7,FALSE)))))))))</f>
        <v>Tanzania</v>
      </c>
      <c r="D416" s="199"/>
      <c r="E416" s="199"/>
      <c r="H416">
        <f t="shared" si="28"/>
        <v>0</v>
      </c>
      <c r="L416" t="s">
        <v>168</v>
      </c>
      <c r="M416" t="s">
        <v>5013</v>
      </c>
      <c r="N416" t="str">
        <f t="shared" si="29"/>
        <v>Tanzanite (gems)</v>
      </c>
      <c r="O416" t="str">
        <f t="shared" si="30"/>
        <v>Tanzanite (gems)</v>
      </c>
    </row>
    <row r="417" spans="2:15" ht="15.75" x14ac:dyDescent="0.25">
      <c r="B417" s="103" t="str">
        <f>IF(L417="","",IF(Declaration!$I$4="English",L417,IF(Declaration!$I$4="French",VLOOKUP($L417,Languages!$A$1:$G$5057,2,FALSE),IF(Declaration!$I$4="Spanish",VLOOKUP($L417,Languages!$A$1:$G$5057,3,FALSE),IF(Declaration!$I$4="German",VLOOKUP($L417,Languages!$A$1:$G$5057,4,FALSE),IF(Declaration!$I$4="Chinese",VLOOKUP($L417,Languages!$A$1:$G$5057,5,FALSE),IF(Declaration!$I$4="Japanese",VLOOKUP($L417,Languages!$A$1:$G$5057,6,FALSE),IF(Declaration!$I$4="Portugese",VLOOKUP($L417,Languages!$A$1:$G$5057,7,FALSE)))))))))</f>
        <v>Tea</v>
      </c>
      <c r="C417" s="103" t="str">
        <f>IF(M417="","",IF(Declaration!$I$4="English",M417,IF(Declaration!$I$4="French",VLOOKUP($M417,Languages!$A$1:$G$5057,2,FALSE),IF(Declaration!$I$4="Spanish",VLOOKUP($M417,Languages!$A$1:$G$5057,3,FALSE),IF(Declaration!$I$4="German",VLOOKUP($M417,Languages!$A$1:$G$5057,4,FALSE),IF(Declaration!$I$4="Chinese",VLOOKUP($M417,Languages!$A$1:$G$5057,5,FALSE),IF(Declaration!$I$4="Japanese",VLOOKUP($M417,Languages!$A$1:$G$5057,6,FALSE),IF(Declaration!$I$4="Portugese",VLOOKUP($M417,Languages!$A$1:$G$5057,7,FALSE)))))))))</f>
        <v>India</v>
      </c>
      <c r="D417" s="199"/>
      <c r="E417" s="199"/>
      <c r="H417">
        <f t="shared" si="28"/>
        <v>0</v>
      </c>
      <c r="L417" t="s">
        <v>84</v>
      </c>
      <c r="M417" t="s">
        <v>1668</v>
      </c>
      <c r="N417" t="str">
        <f t="shared" si="29"/>
        <v>Tea</v>
      </c>
      <c r="O417" t="str">
        <f t="shared" si="30"/>
        <v>Tea</v>
      </c>
    </row>
    <row r="418" spans="2:15" ht="15.75" x14ac:dyDescent="0.25">
      <c r="B418" s="103" t="str">
        <f>IF(L418="","",IF(Declaration!$I$4="English",L418,IF(Declaration!$I$4="French",VLOOKUP($L418,Languages!$A$1:$G$5057,2,FALSE),IF(Declaration!$I$4="Spanish",VLOOKUP($L418,Languages!$A$1:$G$5057,3,FALSE),IF(Declaration!$I$4="German",VLOOKUP($L418,Languages!$A$1:$G$5057,4,FALSE),IF(Declaration!$I$4="Chinese",VLOOKUP($L418,Languages!$A$1:$G$5057,5,FALSE),IF(Declaration!$I$4="Japanese",VLOOKUP($L418,Languages!$A$1:$G$5057,6,FALSE),IF(Declaration!$I$4="Portugese",VLOOKUP($L418,Languages!$A$1:$G$5057,7,FALSE)))))))))</f>
        <v>Tea</v>
      </c>
      <c r="C418" s="103" t="str">
        <f>IF(M418="","",IF(Declaration!$I$4="English",M418,IF(Declaration!$I$4="French",VLOOKUP($M418,Languages!$A$1:$G$5057,2,FALSE),IF(Declaration!$I$4="Spanish",VLOOKUP($M418,Languages!$A$1:$G$5057,3,FALSE),IF(Declaration!$I$4="German",VLOOKUP($M418,Languages!$A$1:$G$5057,4,FALSE),IF(Declaration!$I$4="Chinese",VLOOKUP($M418,Languages!$A$1:$G$5057,5,FALSE),IF(Declaration!$I$4="Japanese",VLOOKUP($M418,Languages!$A$1:$G$5057,6,FALSE),IF(Declaration!$I$4="Portugese",VLOOKUP($M418,Languages!$A$1:$G$5057,7,FALSE)))))))))</f>
        <v>Kenya</v>
      </c>
      <c r="D418" s="199"/>
      <c r="E418" s="199"/>
      <c r="H418">
        <f t="shared" si="28"/>
        <v>0</v>
      </c>
      <c r="L418" t="s">
        <v>84</v>
      </c>
      <c r="M418" t="s">
        <v>1732</v>
      </c>
      <c r="N418" t="str">
        <f t="shared" si="29"/>
        <v>Tea</v>
      </c>
      <c r="O418" t="str">
        <f t="shared" si="30"/>
        <v>Tea</v>
      </c>
    </row>
    <row r="419" spans="2:15" ht="15.75" x14ac:dyDescent="0.25">
      <c r="B419" s="103" t="str">
        <f>IF(L419="","",IF(Declaration!$I$4="English",L419,IF(Declaration!$I$4="French",VLOOKUP($L419,Languages!$A$1:$G$5057,2,FALSE),IF(Declaration!$I$4="Spanish",VLOOKUP($L419,Languages!$A$1:$G$5057,3,FALSE),IF(Declaration!$I$4="German",VLOOKUP($L419,Languages!$A$1:$G$5057,4,FALSE),IF(Declaration!$I$4="Chinese",VLOOKUP($L419,Languages!$A$1:$G$5057,5,FALSE),IF(Declaration!$I$4="Japanese",VLOOKUP($L419,Languages!$A$1:$G$5057,6,FALSE),IF(Declaration!$I$4="Portugese",VLOOKUP($L419,Languages!$A$1:$G$5057,7,FALSE)))))))))</f>
        <v>Tea</v>
      </c>
      <c r="C419" s="103" t="str">
        <f>IF(M419="","",IF(Declaration!$I$4="English",M419,IF(Declaration!$I$4="French",VLOOKUP($M419,Languages!$A$1:$G$5057,2,FALSE),IF(Declaration!$I$4="Spanish",VLOOKUP($M419,Languages!$A$1:$G$5057,3,FALSE),IF(Declaration!$I$4="German",VLOOKUP($M419,Languages!$A$1:$G$5057,4,FALSE),IF(Declaration!$I$4="Chinese",VLOOKUP($M419,Languages!$A$1:$G$5057,5,FALSE),IF(Declaration!$I$4="Japanese",VLOOKUP($M419,Languages!$A$1:$G$5057,6,FALSE),IF(Declaration!$I$4="Portugese",VLOOKUP($M419,Languages!$A$1:$G$5057,7,FALSE)))))))))</f>
        <v>Malawi</v>
      </c>
      <c r="D419" s="199"/>
      <c r="E419" s="199"/>
      <c r="H419">
        <f t="shared" si="28"/>
        <v>0</v>
      </c>
      <c r="L419" t="s">
        <v>84</v>
      </c>
      <c r="M419" t="s">
        <v>1828</v>
      </c>
      <c r="N419" t="str">
        <f t="shared" si="29"/>
        <v>Tea</v>
      </c>
      <c r="O419" t="str">
        <f t="shared" si="30"/>
        <v>Tea</v>
      </c>
    </row>
    <row r="420" spans="2:15" ht="15.75" x14ac:dyDescent="0.25">
      <c r="B420" s="103" t="str">
        <f>IF(L420="","",IF(Declaration!$I$4="English",L420,IF(Declaration!$I$4="French",VLOOKUP($L420,Languages!$A$1:$G$5057,2,FALSE),IF(Declaration!$I$4="Spanish",VLOOKUP($L420,Languages!$A$1:$G$5057,3,FALSE),IF(Declaration!$I$4="German",VLOOKUP($L420,Languages!$A$1:$G$5057,4,FALSE),IF(Declaration!$I$4="Chinese",VLOOKUP($L420,Languages!$A$1:$G$5057,5,FALSE),IF(Declaration!$I$4="Japanese",VLOOKUP($L420,Languages!$A$1:$G$5057,6,FALSE),IF(Declaration!$I$4="Portugese",VLOOKUP($L420,Languages!$A$1:$G$5057,7,FALSE)))))))))</f>
        <v>Tea</v>
      </c>
      <c r="C420" s="103" t="str">
        <f>IF(M420="","",IF(Declaration!$I$4="English",M420,IF(Declaration!$I$4="French",VLOOKUP($M420,Languages!$A$1:$G$5057,2,FALSE),IF(Declaration!$I$4="Spanish",VLOOKUP($M420,Languages!$A$1:$G$5057,3,FALSE),IF(Declaration!$I$4="German",VLOOKUP($M420,Languages!$A$1:$G$5057,4,FALSE),IF(Declaration!$I$4="Chinese",VLOOKUP($M420,Languages!$A$1:$G$5057,5,FALSE),IF(Declaration!$I$4="Japanese",VLOOKUP($M420,Languages!$A$1:$G$5057,6,FALSE),IF(Declaration!$I$4="Portugese",VLOOKUP($M420,Languages!$A$1:$G$5057,7,FALSE)))))))))</f>
        <v>Rwanda</v>
      </c>
      <c r="D420" s="199"/>
      <c r="E420" s="199"/>
      <c r="H420">
        <f t="shared" si="28"/>
        <v>0</v>
      </c>
      <c r="L420" t="s">
        <v>84</v>
      </c>
      <c r="M420" t="s">
        <v>2046</v>
      </c>
      <c r="N420" t="str">
        <f t="shared" si="29"/>
        <v>Tea</v>
      </c>
      <c r="O420" t="str">
        <f t="shared" si="30"/>
        <v>Tea</v>
      </c>
    </row>
    <row r="421" spans="2:15" ht="15.75" x14ac:dyDescent="0.25">
      <c r="B421" s="103" t="str">
        <f>IF(L421="","",IF(Declaration!$I$4="English",L421,IF(Declaration!$I$4="French",VLOOKUP($L421,Languages!$A$1:$G$5057,2,FALSE),IF(Declaration!$I$4="Spanish",VLOOKUP($L421,Languages!$A$1:$G$5057,3,FALSE),IF(Declaration!$I$4="German",VLOOKUP($L421,Languages!$A$1:$G$5057,4,FALSE),IF(Declaration!$I$4="Chinese",VLOOKUP($L421,Languages!$A$1:$G$5057,5,FALSE),IF(Declaration!$I$4="Japanese",VLOOKUP($L421,Languages!$A$1:$G$5057,6,FALSE),IF(Declaration!$I$4="Portugese",VLOOKUP($L421,Languages!$A$1:$G$5057,7,FALSE)))))))))</f>
        <v>Tea</v>
      </c>
      <c r="C421" s="103" t="str">
        <f>IF(M421="","",IF(Declaration!$I$4="English",M421,IF(Declaration!$I$4="French",VLOOKUP($M421,Languages!$A$1:$G$5057,2,FALSE),IF(Declaration!$I$4="Spanish",VLOOKUP($M421,Languages!$A$1:$G$5057,3,FALSE),IF(Declaration!$I$4="German",VLOOKUP($M421,Languages!$A$1:$G$5057,4,FALSE),IF(Declaration!$I$4="Chinese",VLOOKUP($M421,Languages!$A$1:$G$5057,5,FALSE),IF(Declaration!$I$4="Japanese",VLOOKUP($M421,Languages!$A$1:$G$5057,6,FALSE),IF(Declaration!$I$4="Portugese",VLOOKUP($M421,Languages!$A$1:$G$5057,7,FALSE)))))))))</f>
        <v>Tanzania</v>
      </c>
      <c r="D421" s="199"/>
      <c r="E421" s="199"/>
      <c r="H421">
        <f t="shared" si="28"/>
        <v>0</v>
      </c>
      <c r="L421" t="s">
        <v>84</v>
      </c>
      <c r="M421" t="s">
        <v>5013</v>
      </c>
      <c r="N421" t="str">
        <f t="shared" si="29"/>
        <v>Tea</v>
      </c>
      <c r="O421" t="str">
        <f t="shared" si="30"/>
        <v>Tea</v>
      </c>
    </row>
    <row r="422" spans="2:15" ht="15.75" x14ac:dyDescent="0.25">
      <c r="B422" s="103" t="str">
        <f>IF(L422="","",IF(Declaration!$I$4="English",L422,IF(Declaration!$I$4="French",VLOOKUP($L422,Languages!$A$1:$G$5057,2,FALSE),IF(Declaration!$I$4="Spanish",VLOOKUP($L422,Languages!$A$1:$G$5057,3,FALSE),IF(Declaration!$I$4="German",VLOOKUP($L422,Languages!$A$1:$G$5057,4,FALSE),IF(Declaration!$I$4="Chinese",VLOOKUP($L422,Languages!$A$1:$G$5057,5,FALSE),IF(Declaration!$I$4="Japanese",VLOOKUP($L422,Languages!$A$1:$G$5057,6,FALSE),IF(Declaration!$I$4="Portugese",VLOOKUP($L422,Languages!$A$1:$G$5057,7,FALSE)))))))))</f>
        <v>Tea</v>
      </c>
      <c r="C422" s="103" t="str">
        <f>IF(M422="","",IF(Declaration!$I$4="English",M422,IF(Declaration!$I$4="French",VLOOKUP($M422,Languages!$A$1:$G$5057,2,FALSE),IF(Declaration!$I$4="Spanish",VLOOKUP($M422,Languages!$A$1:$G$5057,3,FALSE),IF(Declaration!$I$4="German",VLOOKUP($M422,Languages!$A$1:$G$5057,4,FALSE),IF(Declaration!$I$4="Chinese",VLOOKUP($M422,Languages!$A$1:$G$5057,5,FALSE),IF(Declaration!$I$4="Japanese",VLOOKUP($M422,Languages!$A$1:$G$5057,6,FALSE),IF(Declaration!$I$4="Portugese",VLOOKUP($M422,Languages!$A$1:$G$5057,7,FALSE)))))))))</f>
        <v>Uganda</v>
      </c>
      <c r="D422" s="199"/>
      <c r="E422" s="199"/>
      <c r="H422">
        <f t="shared" si="28"/>
        <v>0</v>
      </c>
      <c r="L422" t="s">
        <v>84</v>
      </c>
      <c r="M422" t="s">
        <v>2272</v>
      </c>
      <c r="N422" t="str">
        <f t="shared" si="29"/>
        <v>Tea</v>
      </c>
      <c r="O422" t="str">
        <f t="shared" si="30"/>
        <v>Tea</v>
      </c>
    </row>
    <row r="423" spans="2:15" ht="15.75" x14ac:dyDescent="0.25">
      <c r="B423" s="103" t="str">
        <f>IF(L423="","",IF(Declaration!$I$4="English",L423,IF(Declaration!$I$4="French",VLOOKUP($L423,Languages!$A$1:$G$5057,2,FALSE),IF(Declaration!$I$4="Spanish",VLOOKUP($L423,Languages!$A$1:$G$5057,3,FALSE),IF(Declaration!$I$4="German",VLOOKUP($L423,Languages!$A$1:$G$5057,4,FALSE),IF(Declaration!$I$4="Chinese",VLOOKUP($L423,Languages!$A$1:$G$5057,5,FALSE),IF(Declaration!$I$4="Japanese",VLOOKUP($L423,Languages!$A$1:$G$5057,6,FALSE),IF(Declaration!$I$4="Portugese",VLOOKUP($L423,Languages!$A$1:$G$5057,7,FALSE)))))))))</f>
        <v>Tea</v>
      </c>
      <c r="C423" s="103" t="str">
        <f>IF(M423="","",IF(Declaration!$I$4="English",M423,IF(Declaration!$I$4="French",VLOOKUP($M423,Languages!$A$1:$G$5057,2,FALSE),IF(Declaration!$I$4="Spanish",VLOOKUP($M423,Languages!$A$1:$G$5057,3,FALSE),IF(Declaration!$I$4="German",VLOOKUP($M423,Languages!$A$1:$G$5057,4,FALSE),IF(Declaration!$I$4="Chinese",VLOOKUP($M423,Languages!$A$1:$G$5057,5,FALSE),IF(Declaration!$I$4="Japanese",VLOOKUP($M423,Languages!$A$1:$G$5057,6,FALSE),IF(Declaration!$I$4="Portugese",VLOOKUP($M423,Languages!$A$1:$G$5057,7,FALSE)))))))))</f>
        <v>Vietnam</v>
      </c>
      <c r="D423" s="199"/>
      <c r="E423" s="199"/>
      <c r="H423">
        <f t="shared" si="28"/>
        <v>0</v>
      </c>
      <c r="L423" t="s">
        <v>84</v>
      </c>
      <c r="M423" t="s">
        <v>2323</v>
      </c>
      <c r="N423" t="str">
        <f t="shared" si="29"/>
        <v>Tea</v>
      </c>
      <c r="O423" t="str">
        <f t="shared" si="30"/>
        <v>Tea</v>
      </c>
    </row>
    <row r="424" spans="2:15" ht="15.75" x14ac:dyDescent="0.25">
      <c r="B424" s="103" t="str">
        <f>IF(L424="","",IF(Declaration!$I$4="English",L424,IF(Declaration!$I$4="French",VLOOKUP($L424,Languages!$A$1:$G$5057,2,FALSE),IF(Declaration!$I$4="Spanish",VLOOKUP($L424,Languages!$A$1:$G$5057,3,FALSE),IF(Declaration!$I$4="German",VLOOKUP($L424,Languages!$A$1:$G$5057,4,FALSE),IF(Declaration!$I$4="Chinese",VLOOKUP($L424,Languages!$A$1:$G$5057,5,FALSE),IF(Declaration!$I$4="Japanese",VLOOKUP($L424,Languages!$A$1:$G$5057,6,FALSE),IF(Declaration!$I$4="Portugese",VLOOKUP($L424,Languages!$A$1:$G$5057,7,FALSE)))))))))</f>
        <v>Teak</v>
      </c>
      <c r="C424" s="103" t="str">
        <f>IF(M424="","",IF(Declaration!$I$4="English",M424,IF(Declaration!$I$4="French",VLOOKUP($M424,Languages!$A$1:$G$5057,2,FALSE),IF(Declaration!$I$4="Spanish",VLOOKUP($M424,Languages!$A$1:$G$5057,3,FALSE),IF(Declaration!$I$4="German",VLOOKUP($M424,Languages!$A$1:$G$5057,4,FALSE),IF(Declaration!$I$4="Chinese",VLOOKUP($M424,Languages!$A$1:$G$5057,5,FALSE),IF(Declaration!$I$4="Japanese",VLOOKUP($M424,Languages!$A$1:$G$5057,6,FALSE),IF(Declaration!$I$4="Portugese",VLOOKUP($M424,Languages!$A$1:$G$5057,7,FALSE)))))))))</f>
        <v>Burma</v>
      </c>
      <c r="D424" s="199"/>
      <c r="E424" s="199"/>
      <c r="H424">
        <f t="shared" si="28"/>
        <v>0</v>
      </c>
      <c r="L424" t="s">
        <v>85</v>
      </c>
      <c r="M424" t="s">
        <v>4982</v>
      </c>
      <c r="N424" t="str">
        <f t="shared" si="29"/>
        <v>Teak</v>
      </c>
      <c r="O424" t="str">
        <f t="shared" si="30"/>
        <v>Teak</v>
      </c>
    </row>
    <row r="425" spans="2:15" ht="15.75" x14ac:dyDescent="0.25">
      <c r="B425" s="103" t="str">
        <f>IF(L425="","",IF(Declaration!$I$4="English",L425,IF(Declaration!$I$4="French",VLOOKUP($L425,Languages!$A$1:$G$5057,2,FALSE),IF(Declaration!$I$4="Spanish",VLOOKUP($L425,Languages!$A$1:$G$5057,3,FALSE),IF(Declaration!$I$4="German",VLOOKUP($L425,Languages!$A$1:$G$5057,4,FALSE),IF(Declaration!$I$4="Chinese",VLOOKUP($L425,Languages!$A$1:$G$5057,5,FALSE),IF(Declaration!$I$4="Japanese",VLOOKUP($L425,Languages!$A$1:$G$5057,6,FALSE),IF(Declaration!$I$4="Portugese",VLOOKUP($L425,Languages!$A$1:$G$5057,7,FALSE)))))))))</f>
        <v>Textiles</v>
      </c>
      <c r="C425" s="103" t="str">
        <f>IF(M425="","",IF(Declaration!$I$4="English",M425,IF(Declaration!$I$4="French",VLOOKUP($M425,Languages!$A$1:$G$5057,2,FALSE),IF(Declaration!$I$4="Spanish",VLOOKUP($M425,Languages!$A$1:$G$5057,3,FALSE),IF(Declaration!$I$4="German",VLOOKUP($M425,Languages!$A$1:$G$5057,4,FALSE),IF(Declaration!$I$4="Chinese",VLOOKUP($M425,Languages!$A$1:$G$5057,5,FALSE),IF(Declaration!$I$4="Japanese",VLOOKUP($M425,Languages!$A$1:$G$5057,6,FALSE),IF(Declaration!$I$4="Portugese",VLOOKUP($M425,Languages!$A$1:$G$5057,7,FALSE)))))))))</f>
        <v>Bangladesh</v>
      </c>
      <c r="D425" s="199"/>
      <c r="E425" s="199"/>
      <c r="H425">
        <f t="shared" si="28"/>
        <v>0</v>
      </c>
      <c r="L425" t="s">
        <v>135</v>
      </c>
      <c r="M425" t="s">
        <v>1294</v>
      </c>
      <c r="N425" t="str">
        <f t="shared" si="29"/>
        <v>Textiles</v>
      </c>
      <c r="O425" t="str">
        <f t="shared" si="30"/>
        <v>Textiles</v>
      </c>
    </row>
    <row r="426" spans="2:15" ht="15.75" x14ac:dyDescent="0.25">
      <c r="B426" s="103" t="str">
        <f>IF(L426="","",IF(Declaration!$I$4="English",L426,IF(Declaration!$I$4="French",VLOOKUP($L426,Languages!$A$1:$G$5057,2,FALSE),IF(Declaration!$I$4="Spanish",VLOOKUP($L426,Languages!$A$1:$G$5057,3,FALSE),IF(Declaration!$I$4="German",VLOOKUP($L426,Languages!$A$1:$G$5057,4,FALSE),IF(Declaration!$I$4="Chinese",VLOOKUP($L426,Languages!$A$1:$G$5057,5,FALSE),IF(Declaration!$I$4="Japanese",VLOOKUP($L426,Languages!$A$1:$G$5057,6,FALSE),IF(Declaration!$I$4="Portugese",VLOOKUP($L426,Languages!$A$1:$G$5057,7,FALSE)))))))))</f>
        <v>Textiles</v>
      </c>
      <c r="C426" s="103" t="str">
        <f>IF(M426="","",IF(Declaration!$I$4="English",M426,IF(Declaration!$I$4="French",VLOOKUP($M426,Languages!$A$1:$G$5057,2,FALSE),IF(Declaration!$I$4="Spanish",VLOOKUP($M426,Languages!$A$1:$G$5057,3,FALSE),IF(Declaration!$I$4="German",VLOOKUP($M426,Languages!$A$1:$G$5057,4,FALSE),IF(Declaration!$I$4="Chinese",VLOOKUP($M426,Languages!$A$1:$G$5057,5,FALSE),IF(Declaration!$I$4="Japanese",VLOOKUP($M426,Languages!$A$1:$G$5057,6,FALSE),IF(Declaration!$I$4="Portugese",VLOOKUP($M426,Languages!$A$1:$G$5057,7,FALSE)))))))))</f>
        <v>Cambodia</v>
      </c>
      <c r="D426" s="199"/>
      <c r="E426" s="199"/>
      <c r="H426">
        <f t="shared" si="28"/>
        <v>0</v>
      </c>
      <c r="L426" t="s">
        <v>135</v>
      </c>
      <c r="M426" t="s">
        <v>1377</v>
      </c>
      <c r="N426" t="str">
        <f t="shared" si="29"/>
        <v>Textiles</v>
      </c>
      <c r="O426" t="str">
        <f t="shared" si="30"/>
        <v>Textiles</v>
      </c>
    </row>
    <row r="427" spans="2:15" ht="15.75" x14ac:dyDescent="0.25">
      <c r="B427" s="103" t="str">
        <f>IF(L427="","",IF(Declaration!$I$4="English",L427,IF(Declaration!$I$4="French",VLOOKUP($L427,Languages!$A$1:$G$5057,2,FALSE),IF(Declaration!$I$4="Spanish",VLOOKUP($L427,Languages!$A$1:$G$5057,3,FALSE),IF(Declaration!$I$4="German",VLOOKUP($L427,Languages!$A$1:$G$5057,4,FALSE),IF(Declaration!$I$4="Chinese",VLOOKUP($L427,Languages!$A$1:$G$5057,5,FALSE),IF(Declaration!$I$4="Japanese",VLOOKUP($L427,Languages!$A$1:$G$5057,6,FALSE),IF(Declaration!$I$4="Portugese",VLOOKUP($L427,Languages!$A$1:$G$5057,7,FALSE)))))))))</f>
        <v>Textiles</v>
      </c>
      <c r="C427" s="103" t="str">
        <f>IF(M427="","",IF(Declaration!$I$4="English",M427,IF(Declaration!$I$4="French",VLOOKUP($M427,Languages!$A$1:$G$5057,2,FALSE),IF(Declaration!$I$4="Spanish",VLOOKUP($M427,Languages!$A$1:$G$5057,3,FALSE),IF(Declaration!$I$4="German",VLOOKUP($M427,Languages!$A$1:$G$5057,4,FALSE),IF(Declaration!$I$4="Chinese",VLOOKUP($M427,Languages!$A$1:$G$5057,5,FALSE),IF(Declaration!$I$4="Japanese",VLOOKUP($M427,Languages!$A$1:$G$5057,6,FALSE),IF(Declaration!$I$4="Portugese",VLOOKUP($M427,Languages!$A$1:$G$5057,7,FALSE)))))))))</f>
        <v>China</v>
      </c>
      <c r="D427" s="199"/>
      <c r="E427" s="199"/>
      <c r="H427">
        <f t="shared" si="28"/>
        <v>0</v>
      </c>
      <c r="L427" t="s">
        <v>135</v>
      </c>
      <c r="M427" t="s">
        <v>1413</v>
      </c>
      <c r="N427" t="str">
        <f t="shared" si="29"/>
        <v>Textiles</v>
      </c>
      <c r="O427" t="str">
        <f t="shared" si="30"/>
        <v>Textiles</v>
      </c>
    </row>
    <row r="428" spans="2:15" ht="15.75" x14ac:dyDescent="0.25">
      <c r="B428" s="103" t="str">
        <f>IF(L428="","",IF(Declaration!$I$4="English",L428,IF(Declaration!$I$4="French",VLOOKUP($L428,Languages!$A$1:$G$5057,2,FALSE),IF(Declaration!$I$4="Spanish",VLOOKUP($L428,Languages!$A$1:$G$5057,3,FALSE),IF(Declaration!$I$4="German",VLOOKUP($L428,Languages!$A$1:$G$5057,4,FALSE),IF(Declaration!$I$4="Chinese",VLOOKUP($L428,Languages!$A$1:$G$5057,5,FALSE),IF(Declaration!$I$4="Japanese",VLOOKUP($L428,Languages!$A$1:$G$5057,6,FALSE),IF(Declaration!$I$4="Portugese",VLOOKUP($L428,Languages!$A$1:$G$5057,7,FALSE)))))))))</f>
        <v>Textiles</v>
      </c>
      <c r="C428" s="103" t="str">
        <f>IF(M428="","",IF(Declaration!$I$4="English",M428,IF(Declaration!$I$4="French",VLOOKUP($M428,Languages!$A$1:$G$5057,2,FALSE),IF(Declaration!$I$4="Spanish",VLOOKUP($M428,Languages!$A$1:$G$5057,3,FALSE),IF(Declaration!$I$4="German",VLOOKUP($M428,Languages!$A$1:$G$5057,4,FALSE),IF(Declaration!$I$4="Chinese",VLOOKUP($M428,Languages!$A$1:$G$5057,5,FALSE),IF(Declaration!$I$4="Japanese",VLOOKUP($M428,Languages!$A$1:$G$5057,6,FALSE),IF(Declaration!$I$4="Portugese",VLOOKUP($M428,Languages!$A$1:$G$5057,7,FALSE)))))))))</f>
        <v>Ghana</v>
      </c>
      <c r="D428" s="199"/>
      <c r="E428" s="199"/>
      <c r="H428">
        <f t="shared" si="28"/>
        <v>0</v>
      </c>
      <c r="L428" t="s">
        <v>135</v>
      </c>
      <c r="M428" t="s">
        <v>1608</v>
      </c>
      <c r="N428" t="str">
        <f t="shared" si="29"/>
        <v>Textiles</v>
      </c>
      <c r="O428" t="str">
        <f t="shared" si="30"/>
        <v>Textiles</v>
      </c>
    </row>
    <row r="429" spans="2:15" ht="15.75" x14ac:dyDescent="0.25">
      <c r="B429" s="103" t="str">
        <f>IF(L429="","",IF(Declaration!$I$4="English",L429,IF(Declaration!$I$4="French",VLOOKUP($L429,Languages!$A$1:$G$5057,2,FALSE),IF(Declaration!$I$4="Spanish",VLOOKUP($L429,Languages!$A$1:$G$5057,3,FALSE),IF(Declaration!$I$4="German",VLOOKUP($L429,Languages!$A$1:$G$5057,4,FALSE),IF(Declaration!$I$4="Chinese",VLOOKUP($L429,Languages!$A$1:$G$5057,5,FALSE),IF(Declaration!$I$4="Japanese",VLOOKUP($L429,Languages!$A$1:$G$5057,6,FALSE),IF(Declaration!$I$4="Portugese",VLOOKUP($L429,Languages!$A$1:$G$5057,7,FALSE)))))))))</f>
        <v>Textiles</v>
      </c>
      <c r="C429" s="103" t="str">
        <f>IF(M429="","",IF(Declaration!$I$4="English",M429,IF(Declaration!$I$4="French",VLOOKUP($M429,Languages!$A$1:$G$5057,2,FALSE),IF(Declaration!$I$4="Spanish",VLOOKUP($M429,Languages!$A$1:$G$5057,3,FALSE),IF(Declaration!$I$4="German",VLOOKUP($M429,Languages!$A$1:$G$5057,4,FALSE),IF(Declaration!$I$4="Chinese",VLOOKUP($M429,Languages!$A$1:$G$5057,5,FALSE),IF(Declaration!$I$4="Japanese",VLOOKUP($M429,Languages!$A$1:$G$5057,6,FALSE),IF(Declaration!$I$4="Portugese",VLOOKUP($M429,Languages!$A$1:$G$5057,7,FALSE)))))))))</f>
        <v>North Korea</v>
      </c>
      <c r="D429" s="199"/>
      <c r="E429" s="199"/>
      <c r="H429">
        <f t="shared" si="28"/>
        <v>0</v>
      </c>
      <c r="L429" t="s">
        <v>135</v>
      </c>
      <c r="M429" t="s">
        <v>4999</v>
      </c>
      <c r="N429" t="str">
        <f t="shared" si="29"/>
        <v>Textiles</v>
      </c>
      <c r="O429" t="str">
        <f t="shared" si="30"/>
        <v>Textiles</v>
      </c>
    </row>
    <row r="430" spans="2:15" ht="15.75" x14ac:dyDescent="0.25">
      <c r="B430" s="103" t="str">
        <f>IF(L430="","",IF(Declaration!$I$4="English",L430,IF(Declaration!$I$4="French",VLOOKUP($L430,Languages!$A$1:$G$5057,2,FALSE),IF(Declaration!$I$4="Spanish",VLOOKUP($L430,Languages!$A$1:$G$5057,3,FALSE),IF(Declaration!$I$4="German",VLOOKUP($L430,Languages!$A$1:$G$5057,4,FALSE),IF(Declaration!$I$4="Chinese",VLOOKUP($L430,Languages!$A$1:$G$5057,5,FALSE),IF(Declaration!$I$4="Japanese",VLOOKUP($L430,Languages!$A$1:$G$5057,6,FALSE),IF(Declaration!$I$4="Portugese",VLOOKUP($L430,Languages!$A$1:$G$5057,7,FALSE)))))))))</f>
        <v>Textiles</v>
      </c>
      <c r="C430" s="103" t="str">
        <f>IF(M430="","",IF(Declaration!$I$4="English",M430,IF(Declaration!$I$4="French",VLOOKUP($M430,Languages!$A$1:$G$5057,2,FALSE),IF(Declaration!$I$4="Spanish",VLOOKUP($M430,Languages!$A$1:$G$5057,3,FALSE),IF(Declaration!$I$4="German",VLOOKUP($M430,Languages!$A$1:$G$5057,4,FALSE),IF(Declaration!$I$4="Chinese",VLOOKUP($M430,Languages!$A$1:$G$5057,5,FALSE),IF(Declaration!$I$4="Japanese",VLOOKUP($M430,Languages!$A$1:$G$5057,6,FALSE),IF(Declaration!$I$4="Portugese",VLOOKUP($M430,Languages!$A$1:$G$5057,7,FALSE)))))))))</f>
        <v>Pakistan</v>
      </c>
      <c r="D430" s="199"/>
      <c r="E430" s="199"/>
      <c r="H430">
        <f t="shared" si="28"/>
        <v>0</v>
      </c>
      <c r="L430" t="s">
        <v>135</v>
      </c>
      <c r="M430" t="s">
        <v>1976</v>
      </c>
      <c r="N430" t="str">
        <f t="shared" si="29"/>
        <v>Textiles</v>
      </c>
      <c r="O430" t="str">
        <f t="shared" si="30"/>
        <v>Textiles</v>
      </c>
    </row>
    <row r="431" spans="2:15" ht="15.75" x14ac:dyDescent="0.25">
      <c r="B431" s="103" t="str">
        <f>IF(L431="","",IF(Declaration!$I$4="English",L431,IF(Declaration!$I$4="French",VLOOKUP($L431,Languages!$A$1:$G$5057,2,FALSE),IF(Declaration!$I$4="Spanish",VLOOKUP($L431,Languages!$A$1:$G$5057,3,FALSE),IF(Declaration!$I$4="German",VLOOKUP($L431,Languages!$A$1:$G$5057,4,FALSE),IF(Declaration!$I$4="Chinese",VLOOKUP($L431,Languages!$A$1:$G$5057,5,FALSE),IF(Declaration!$I$4="Japanese",VLOOKUP($L431,Languages!$A$1:$G$5057,6,FALSE),IF(Declaration!$I$4="Portugese",VLOOKUP($L431,Languages!$A$1:$G$5057,7,FALSE)))))))))</f>
        <v>Textiles</v>
      </c>
      <c r="C431" s="103" t="str">
        <f>IF(M431="","",IF(Declaration!$I$4="English",M431,IF(Declaration!$I$4="French",VLOOKUP($M431,Languages!$A$1:$G$5057,2,FALSE),IF(Declaration!$I$4="Spanish",VLOOKUP($M431,Languages!$A$1:$G$5057,3,FALSE),IF(Declaration!$I$4="German",VLOOKUP($M431,Languages!$A$1:$G$5057,4,FALSE),IF(Declaration!$I$4="Chinese",VLOOKUP($M431,Languages!$A$1:$G$5057,5,FALSE),IF(Declaration!$I$4="Japanese",VLOOKUP($M431,Languages!$A$1:$G$5057,6,FALSE),IF(Declaration!$I$4="Portugese",VLOOKUP($M431,Languages!$A$1:$G$5057,7,FALSE)))))))))</f>
        <v>Vietnam</v>
      </c>
      <c r="D431" s="199"/>
      <c r="E431" s="199"/>
      <c r="H431">
        <f t="shared" si="28"/>
        <v>0</v>
      </c>
      <c r="L431" t="s">
        <v>135</v>
      </c>
      <c r="M431" t="s">
        <v>2323</v>
      </c>
      <c r="N431" t="str">
        <f t="shared" si="29"/>
        <v>Textiles</v>
      </c>
      <c r="O431" t="str">
        <f t="shared" si="30"/>
        <v>Textiles</v>
      </c>
    </row>
    <row r="432" spans="2:15" ht="15.75" x14ac:dyDescent="0.25">
      <c r="B432" s="103" t="str">
        <f>IF(L432="","",IF(Declaration!$I$4="English",L432,IF(Declaration!$I$4="French",VLOOKUP($L432,Languages!$A$1:$G$5057,2,FALSE),IF(Declaration!$I$4="Spanish",VLOOKUP($L432,Languages!$A$1:$G$5057,3,FALSE),IF(Declaration!$I$4="German",VLOOKUP($L432,Languages!$A$1:$G$5057,4,FALSE),IF(Declaration!$I$4="Chinese",VLOOKUP($L432,Languages!$A$1:$G$5057,5,FALSE),IF(Declaration!$I$4="Japanese",VLOOKUP($L432,Languages!$A$1:$G$5057,6,FALSE),IF(Declaration!$I$4="Portugese",VLOOKUP($L432,Languages!$A$1:$G$5057,7,FALSE)))))))))</f>
        <v>Textiles (hand-woven)</v>
      </c>
      <c r="C432" s="103" t="str">
        <f>IF(M432="","",IF(Declaration!$I$4="English",M432,IF(Declaration!$I$4="French",VLOOKUP($M432,Languages!$A$1:$G$5057,2,FALSE),IF(Declaration!$I$4="Spanish",VLOOKUP($M432,Languages!$A$1:$G$5057,3,FALSE),IF(Declaration!$I$4="German",VLOOKUP($M432,Languages!$A$1:$G$5057,4,FALSE),IF(Declaration!$I$4="Chinese",VLOOKUP($M432,Languages!$A$1:$G$5057,5,FALSE),IF(Declaration!$I$4="Japanese",VLOOKUP($M432,Languages!$A$1:$G$5057,6,FALSE),IF(Declaration!$I$4="Portugese",VLOOKUP($M432,Languages!$A$1:$G$5057,7,FALSE)))))))))</f>
        <v>Ethiopia</v>
      </c>
      <c r="D432" s="199"/>
      <c r="E432" s="199"/>
      <c r="H432">
        <f t="shared" si="28"/>
        <v>0</v>
      </c>
      <c r="L432" t="s">
        <v>136</v>
      </c>
      <c r="M432" t="s">
        <v>1557</v>
      </c>
      <c r="N432" t="str">
        <f t="shared" si="29"/>
        <v>Textiles (hand-woven)</v>
      </c>
      <c r="O432" t="str">
        <f t="shared" si="30"/>
        <v>Textiles (hand-woven)</v>
      </c>
    </row>
    <row r="433" spans="2:15" ht="15.75" x14ac:dyDescent="0.25">
      <c r="B433" s="103" t="str">
        <f>IF(L433="","",IF(Declaration!$I$4="English",L433,IF(Declaration!$I$4="French",VLOOKUP($L433,Languages!$A$1:$G$5057,2,FALSE),IF(Declaration!$I$4="Spanish",VLOOKUP($L433,Languages!$A$1:$G$5057,3,FALSE),IF(Declaration!$I$4="German",VLOOKUP($L433,Languages!$A$1:$G$5057,4,FALSE),IF(Declaration!$I$4="Chinese",VLOOKUP($L433,Languages!$A$1:$G$5057,5,FALSE),IF(Declaration!$I$4="Japanese",VLOOKUP($L433,Languages!$A$1:$G$5057,6,FALSE),IF(Declaration!$I$4="Portugese",VLOOKUP($L433,Languages!$A$1:$G$5057,7,FALSE)))))))))</f>
        <v>Textiles (jute)</v>
      </c>
      <c r="C433" s="103" t="str">
        <f>IF(M433="","",IF(Declaration!$I$4="English",M433,IF(Declaration!$I$4="French",VLOOKUP($M433,Languages!$A$1:$G$5057,2,FALSE),IF(Declaration!$I$4="Spanish",VLOOKUP($M433,Languages!$A$1:$G$5057,3,FALSE),IF(Declaration!$I$4="German",VLOOKUP($M433,Languages!$A$1:$G$5057,4,FALSE),IF(Declaration!$I$4="Chinese",VLOOKUP($M433,Languages!$A$1:$G$5057,5,FALSE),IF(Declaration!$I$4="Japanese",VLOOKUP($M433,Languages!$A$1:$G$5057,6,FALSE),IF(Declaration!$I$4="Portugese",VLOOKUP($M433,Languages!$A$1:$G$5057,7,FALSE)))))))))</f>
        <v>Bangladesh</v>
      </c>
      <c r="D433" s="199"/>
      <c r="E433" s="199"/>
      <c r="H433">
        <f t="shared" si="28"/>
        <v>0</v>
      </c>
      <c r="L433" t="s">
        <v>137</v>
      </c>
      <c r="M433" t="s">
        <v>1294</v>
      </c>
      <c r="N433" t="str">
        <f t="shared" si="29"/>
        <v>Textiles (jute)</v>
      </c>
      <c r="O433" t="str">
        <f t="shared" si="30"/>
        <v>Textiles (jute)</v>
      </c>
    </row>
    <row r="434" spans="2:15" ht="15.75" x14ac:dyDescent="0.25">
      <c r="B434" s="103" t="str">
        <f>IF(L434="","",IF(Declaration!$I$4="English",L434,IF(Declaration!$I$4="French",VLOOKUP($L434,Languages!$A$1:$G$5057,2,FALSE),IF(Declaration!$I$4="Spanish",VLOOKUP($L434,Languages!$A$1:$G$5057,3,FALSE),IF(Declaration!$I$4="German",VLOOKUP($L434,Languages!$A$1:$G$5057,4,FALSE),IF(Declaration!$I$4="Chinese",VLOOKUP($L434,Languages!$A$1:$G$5057,5,FALSE),IF(Declaration!$I$4="Japanese",VLOOKUP($L434,Languages!$A$1:$G$5057,6,FALSE),IF(Declaration!$I$4="Portugese",VLOOKUP($L434,Languages!$A$1:$G$5057,7,FALSE)))))))))</f>
        <v>Thread/Yarn</v>
      </c>
      <c r="C434" s="103" t="str">
        <f>IF(M434="","",IF(Declaration!$I$4="English",M434,IF(Declaration!$I$4="French",VLOOKUP($M434,Languages!$A$1:$G$5057,2,FALSE),IF(Declaration!$I$4="Spanish",VLOOKUP($M434,Languages!$A$1:$G$5057,3,FALSE),IF(Declaration!$I$4="German",VLOOKUP($M434,Languages!$A$1:$G$5057,4,FALSE),IF(Declaration!$I$4="Chinese",VLOOKUP($M434,Languages!$A$1:$G$5057,5,FALSE),IF(Declaration!$I$4="Japanese",VLOOKUP($M434,Languages!$A$1:$G$5057,6,FALSE),IF(Declaration!$I$4="Portugese",VLOOKUP($M434,Languages!$A$1:$G$5057,7,FALSE)))))))))</f>
        <v>China</v>
      </c>
      <c r="D434" s="199"/>
      <c r="E434" s="199"/>
      <c r="H434">
        <f t="shared" si="28"/>
        <v>0</v>
      </c>
      <c r="L434" t="s">
        <v>138</v>
      </c>
      <c r="M434" t="s">
        <v>1413</v>
      </c>
      <c r="N434" t="str">
        <f t="shared" si="29"/>
        <v>Thread/Yarn</v>
      </c>
      <c r="O434" t="str">
        <f t="shared" si="30"/>
        <v>Thread/Yarn</v>
      </c>
    </row>
    <row r="435" spans="2:15" ht="15.75" x14ac:dyDescent="0.25">
      <c r="B435" s="103" t="str">
        <f>IF(L435="","",IF(Declaration!$I$4="English",L435,IF(Declaration!$I$4="French",VLOOKUP($L435,Languages!$A$1:$G$5057,2,FALSE),IF(Declaration!$I$4="Spanish",VLOOKUP($L435,Languages!$A$1:$G$5057,3,FALSE),IF(Declaration!$I$4="German",VLOOKUP($L435,Languages!$A$1:$G$5057,4,FALSE),IF(Declaration!$I$4="Chinese",VLOOKUP($L435,Languages!$A$1:$G$5057,5,FALSE),IF(Declaration!$I$4="Japanese",VLOOKUP($L435,Languages!$A$1:$G$5057,6,FALSE),IF(Declaration!$I$4="Portugese",VLOOKUP($L435,Languages!$A$1:$G$5057,7,FALSE)))))))))</f>
        <v>Thread/Yarn</v>
      </c>
      <c r="C435" s="103" t="str">
        <f>IF(M435="","",IF(Declaration!$I$4="English",M435,IF(Declaration!$I$4="French",VLOOKUP($M435,Languages!$A$1:$G$5057,2,FALSE),IF(Declaration!$I$4="Spanish",VLOOKUP($M435,Languages!$A$1:$G$5057,3,FALSE),IF(Declaration!$I$4="German",VLOOKUP($M435,Languages!$A$1:$G$5057,4,FALSE),IF(Declaration!$I$4="Chinese",VLOOKUP($M435,Languages!$A$1:$G$5057,5,FALSE),IF(Declaration!$I$4="Japanese",VLOOKUP($M435,Languages!$A$1:$G$5057,6,FALSE),IF(Declaration!$I$4="Portugese",VLOOKUP($M435,Languages!$A$1:$G$5057,7,FALSE)))))))))</f>
        <v>India</v>
      </c>
      <c r="D435" s="199"/>
      <c r="E435" s="199"/>
      <c r="H435">
        <f t="shared" si="28"/>
        <v>0</v>
      </c>
      <c r="L435" t="s">
        <v>138</v>
      </c>
      <c r="M435" t="s">
        <v>1668</v>
      </c>
      <c r="N435" t="str">
        <f t="shared" si="29"/>
        <v>Thread/Yarn</v>
      </c>
      <c r="O435" t="str">
        <f t="shared" si="30"/>
        <v>Thread/Yarn</v>
      </c>
    </row>
    <row r="436" spans="2:15" ht="15.75" x14ac:dyDescent="0.25">
      <c r="B436" s="103" t="str">
        <f>IF(L436="","",IF(Declaration!$I$4="English",L436,IF(Declaration!$I$4="French",VLOOKUP($L436,Languages!$A$1:$G$5057,2,FALSE),IF(Declaration!$I$4="Spanish",VLOOKUP($L436,Languages!$A$1:$G$5057,3,FALSE),IF(Declaration!$I$4="German",VLOOKUP($L436,Languages!$A$1:$G$5057,4,FALSE),IF(Declaration!$I$4="Chinese",VLOOKUP($L436,Languages!$A$1:$G$5057,5,FALSE),IF(Declaration!$I$4="Japanese",VLOOKUP($L436,Languages!$A$1:$G$5057,6,FALSE),IF(Declaration!$I$4="Portugese",VLOOKUP($L436,Languages!$A$1:$G$5057,7,FALSE)))))))))</f>
        <v>Tilapia (fish)</v>
      </c>
      <c r="C436" s="103" t="str">
        <f>IF(M436="","",IF(Declaration!$I$4="English",M436,IF(Declaration!$I$4="French",VLOOKUP($M436,Languages!$A$1:$G$5057,2,FALSE),IF(Declaration!$I$4="Spanish",VLOOKUP($M436,Languages!$A$1:$G$5057,3,FALSE),IF(Declaration!$I$4="German",VLOOKUP($M436,Languages!$A$1:$G$5057,4,FALSE),IF(Declaration!$I$4="Chinese",VLOOKUP($M436,Languages!$A$1:$G$5057,5,FALSE),IF(Declaration!$I$4="Japanese",VLOOKUP($M436,Languages!$A$1:$G$5057,6,FALSE),IF(Declaration!$I$4="Portugese",VLOOKUP($M436,Languages!$A$1:$G$5057,7,FALSE)))))))))</f>
        <v>Ghana</v>
      </c>
      <c r="D436" s="199"/>
      <c r="E436" s="199"/>
      <c r="H436">
        <f t="shared" si="28"/>
        <v>0</v>
      </c>
      <c r="L436" t="s">
        <v>86</v>
      </c>
      <c r="M436" t="s">
        <v>1608</v>
      </c>
      <c r="N436" t="str">
        <f t="shared" si="29"/>
        <v>Tilapia (fish)</v>
      </c>
      <c r="O436" t="str">
        <f t="shared" si="30"/>
        <v>Tilapia (fish)</v>
      </c>
    </row>
    <row r="437" spans="2:15" ht="15.75" x14ac:dyDescent="0.25">
      <c r="B437" s="103" t="str">
        <f>IF(L437="","",IF(Declaration!$I$4="English",L437,IF(Declaration!$I$4="French",VLOOKUP($L437,Languages!$A$1:$G$5057,2,FALSE),IF(Declaration!$I$4="Spanish",VLOOKUP($L437,Languages!$A$1:$G$5057,3,FALSE),IF(Declaration!$I$4="German",VLOOKUP($L437,Languages!$A$1:$G$5057,4,FALSE),IF(Declaration!$I$4="Chinese",VLOOKUP($L437,Languages!$A$1:$G$5057,5,FALSE),IF(Declaration!$I$4="Japanese",VLOOKUP($L437,Languages!$A$1:$G$5057,6,FALSE),IF(Declaration!$I$4="Portugese",VLOOKUP($L437,Languages!$A$1:$G$5057,7,FALSE)))))))))</f>
        <v>Timber</v>
      </c>
      <c r="C437" s="103" t="str">
        <f>IF(M437="","",IF(Declaration!$I$4="English",M437,IF(Declaration!$I$4="French",VLOOKUP($M437,Languages!$A$1:$G$5057,2,FALSE),IF(Declaration!$I$4="Spanish",VLOOKUP($M437,Languages!$A$1:$G$5057,3,FALSE),IF(Declaration!$I$4="German",VLOOKUP($M437,Languages!$A$1:$G$5057,4,FALSE),IF(Declaration!$I$4="Chinese",VLOOKUP($M437,Languages!$A$1:$G$5057,5,FALSE),IF(Declaration!$I$4="Japanese",VLOOKUP($M437,Languages!$A$1:$G$5057,6,FALSE),IF(Declaration!$I$4="Portugese",VLOOKUP($M437,Languages!$A$1:$G$5057,7,FALSE)))))))))</f>
        <v>Brazil</v>
      </c>
      <c r="D437" s="199"/>
      <c r="E437" s="199"/>
      <c r="H437">
        <f t="shared" si="28"/>
        <v>0</v>
      </c>
      <c r="L437" t="s">
        <v>87</v>
      </c>
      <c r="M437" t="s">
        <v>1348</v>
      </c>
      <c r="N437" t="str">
        <f t="shared" si="29"/>
        <v>Timber</v>
      </c>
      <c r="O437" t="str">
        <f t="shared" si="30"/>
        <v>Timber</v>
      </c>
    </row>
    <row r="438" spans="2:15" ht="15.75" x14ac:dyDescent="0.25">
      <c r="B438" s="103" t="str">
        <f>IF(L438="","",IF(Declaration!$I$4="English",L438,IF(Declaration!$I$4="French",VLOOKUP($L438,Languages!$A$1:$G$5057,2,FALSE),IF(Declaration!$I$4="Spanish",VLOOKUP($L438,Languages!$A$1:$G$5057,3,FALSE),IF(Declaration!$I$4="German",VLOOKUP($L438,Languages!$A$1:$G$5057,4,FALSE),IF(Declaration!$I$4="Chinese",VLOOKUP($L438,Languages!$A$1:$G$5057,5,FALSE),IF(Declaration!$I$4="Japanese",VLOOKUP($L438,Languages!$A$1:$G$5057,6,FALSE),IF(Declaration!$I$4="Portugese",VLOOKUP($L438,Languages!$A$1:$G$5057,7,FALSE)))))))))</f>
        <v>Timber</v>
      </c>
      <c r="C438" s="103" t="str">
        <f>IF(M438="","",IF(Declaration!$I$4="English",M438,IF(Declaration!$I$4="French",VLOOKUP($M438,Languages!$A$1:$G$5057,2,FALSE),IF(Declaration!$I$4="Spanish",VLOOKUP($M438,Languages!$A$1:$G$5057,3,FALSE),IF(Declaration!$I$4="German",VLOOKUP($M438,Languages!$A$1:$G$5057,4,FALSE),IF(Declaration!$I$4="Chinese",VLOOKUP($M438,Languages!$A$1:$G$5057,5,FALSE),IF(Declaration!$I$4="Japanese",VLOOKUP($M438,Languages!$A$1:$G$5057,6,FALSE),IF(Declaration!$I$4="Portugese",VLOOKUP($M438,Languages!$A$1:$G$5057,7,FALSE)))))))))</f>
        <v>Cambodia</v>
      </c>
      <c r="D438" s="199"/>
      <c r="E438" s="199"/>
      <c r="H438">
        <f t="shared" si="28"/>
        <v>0</v>
      </c>
      <c r="L438" t="s">
        <v>87</v>
      </c>
      <c r="M438" t="s">
        <v>1377</v>
      </c>
      <c r="N438" t="str">
        <f t="shared" si="29"/>
        <v>Timber</v>
      </c>
      <c r="O438" t="str">
        <f t="shared" si="30"/>
        <v>Timber</v>
      </c>
    </row>
    <row r="439" spans="2:15" ht="15.75" x14ac:dyDescent="0.25">
      <c r="B439" s="103" t="str">
        <f>IF(L439="","",IF(Declaration!$I$4="English",L439,IF(Declaration!$I$4="French",VLOOKUP($L439,Languages!$A$1:$G$5057,2,FALSE),IF(Declaration!$I$4="Spanish",VLOOKUP($L439,Languages!$A$1:$G$5057,3,FALSE),IF(Declaration!$I$4="German",VLOOKUP($L439,Languages!$A$1:$G$5057,4,FALSE),IF(Declaration!$I$4="Chinese",VLOOKUP($L439,Languages!$A$1:$G$5057,5,FALSE),IF(Declaration!$I$4="Japanese",VLOOKUP($L439,Languages!$A$1:$G$5057,6,FALSE),IF(Declaration!$I$4="Portugese",VLOOKUP($L439,Languages!$A$1:$G$5057,7,FALSE)))))))))</f>
        <v>Timber</v>
      </c>
      <c r="C439" s="103" t="str">
        <f>IF(M439="","",IF(Declaration!$I$4="English",M439,IF(Declaration!$I$4="French",VLOOKUP($M439,Languages!$A$1:$G$5057,2,FALSE),IF(Declaration!$I$4="Spanish",VLOOKUP($M439,Languages!$A$1:$G$5057,3,FALSE),IF(Declaration!$I$4="German",VLOOKUP($M439,Languages!$A$1:$G$5057,4,FALSE),IF(Declaration!$I$4="Chinese",VLOOKUP($M439,Languages!$A$1:$G$5057,5,FALSE),IF(Declaration!$I$4="Japanese",VLOOKUP($M439,Languages!$A$1:$G$5057,6,FALSE),IF(Declaration!$I$4="Portugese",VLOOKUP($M439,Languages!$A$1:$G$5057,7,FALSE)))))))))</f>
        <v>North Korea</v>
      </c>
      <c r="D439" s="199"/>
      <c r="E439" s="199"/>
      <c r="H439">
        <f t="shared" si="28"/>
        <v>0</v>
      </c>
      <c r="L439" t="s">
        <v>87</v>
      </c>
      <c r="M439" t="s">
        <v>4999</v>
      </c>
      <c r="N439" t="str">
        <f t="shared" si="29"/>
        <v>Timber</v>
      </c>
      <c r="O439" t="str">
        <f t="shared" si="30"/>
        <v>Timber</v>
      </c>
    </row>
    <row r="440" spans="2:15" ht="15.75" x14ac:dyDescent="0.25">
      <c r="B440" s="103" t="str">
        <f>IF(L440="","",IF(Declaration!$I$4="English",L440,IF(Declaration!$I$4="French",VLOOKUP($L440,Languages!$A$1:$G$5057,2,FALSE),IF(Declaration!$I$4="Spanish",VLOOKUP($L440,Languages!$A$1:$G$5057,3,FALSE),IF(Declaration!$I$4="German",VLOOKUP($L440,Languages!$A$1:$G$5057,4,FALSE),IF(Declaration!$I$4="Chinese",VLOOKUP($L440,Languages!$A$1:$G$5057,5,FALSE),IF(Declaration!$I$4="Japanese",VLOOKUP($L440,Languages!$A$1:$G$5057,6,FALSE),IF(Declaration!$I$4="Portugese",VLOOKUP($L440,Languages!$A$1:$G$5057,7,FALSE)))))))))</f>
        <v>Timber</v>
      </c>
      <c r="C440" s="103" t="str">
        <f>IF(M440="","",IF(Declaration!$I$4="English",M440,IF(Declaration!$I$4="French",VLOOKUP($M440,Languages!$A$1:$G$5057,2,FALSE),IF(Declaration!$I$4="Spanish",VLOOKUP($M440,Languages!$A$1:$G$5057,3,FALSE),IF(Declaration!$I$4="German",VLOOKUP($M440,Languages!$A$1:$G$5057,4,FALSE),IF(Declaration!$I$4="Chinese",VLOOKUP($M440,Languages!$A$1:$G$5057,5,FALSE),IF(Declaration!$I$4="Japanese",VLOOKUP($M440,Languages!$A$1:$G$5057,6,FALSE),IF(Declaration!$I$4="Portugese",VLOOKUP($M440,Languages!$A$1:$G$5057,7,FALSE)))))))))</f>
        <v>Peru</v>
      </c>
      <c r="D440" s="199"/>
      <c r="E440" s="199"/>
      <c r="H440">
        <f t="shared" si="28"/>
        <v>0</v>
      </c>
      <c r="L440" t="s">
        <v>87</v>
      </c>
      <c r="M440" t="s">
        <v>2007</v>
      </c>
      <c r="N440" t="str">
        <f t="shared" si="29"/>
        <v>Timber</v>
      </c>
      <c r="O440" t="str">
        <f t="shared" si="30"/>
        <v>Timber</v>
      </c>
    </row>
    <row r="441" spans="2:15" ht="15.75" x14ac:dyDescent="0.25">
      <c r="B441" s="103" t="str">
        <f>IF(L441="","",IF(Declaration!$I$4="English",L441,IF(Declaration!$I$4="French",VLOOKUP($L441,Languages!$A$1:$G$5057,2,FALSE),IF(Declaration!$I$4="Spanish",VLOOKUP($L441,Languages!$A$1:$G$5057,3,FALSE),IF(Declaration!$I$4="German",VLOOKUP($L441,Languages!$A$1:$G$5057,4,FALSE),IF(Declaration!$I$4="Chinese",VLOOKUP($L441,Languages!$A$1:$G$5057,5,FALSE),IF(Declaration!$I$4="Japanese",VLOOKUP($L441,Languages!$A$1:$G$5057,6,FALSE),IF(Declaration!$I$4="Portugese",VLOOKUP($L441,Languages!$A$1:$G$5057,7,FALSE)))))))))</f>
        <v>Timber</v>
      </c>
      <c r="C441" s="103" t="str">
        <f>IF(M441="","",IF(Declaration!$I$4="English",M441,IF(Declaration!$I$4="French",VLOOKUP($M441,Languages!$A$1:$G$5057,2,FALSE),IF(Declaration!$I$4="Spanish",VLOOKUP($M441,Languages!$A$1:$G$5057,3,FALSE),IF(Declaration!$I$4="German",VLOOKUP($M441,Languages!$A$1:$G$5057,4,FALSE),IF(Declaration!$I$4="Chinese",VLOOKUP($M441,Languages!$A$1:$G$5057,5,FALSE),IF(Declaration!$I$4="Japanese",VLOOKUP($M441,Languages!$A$1:$G$5057,6,FALSE),IF(Declaration!$I$4="Portugese",VLOOKUP($M441,Languages!$A$1:$G$5057,7,FALSE)))))))))</f>
        <v>Russia</v>
      </c>
      <c r="D441" s="199"/>
      <c r="E441" s="199"/>
      <c r="H441">
        <f t="shared" si="28"/>
        <v>0</v>
      </c>
      <c r="L441" t="s">
        <v>87</v>
      </c>
      <c r="M441" t="s">
        <v>5006</v>
      </c>
      <c r="N441" t="str">
        <f t="shared" si="29"/>
        <v>Timber</v>
      </c>
      <c r="O441" t="str">
        <f t="shared" si="30"/>
        <v>Timber</v>
      </c>
    </row>
    <row r="442" spans="2:15" ht="15.75" x14ac:dyDescent="0.25">
      <c r="B442" s="103" t="str">
        <f>IF(L442="","",IF(Declaration!$I$4="English",L442,IF(Declaration!$I$4="French",VLOOKUP($L442,Languages!$A$1:$G$5057,2,FALSE),IF(Declaration!$I$4="Spanish",VLOOKUP($L442,Languages!$A$1:$G$5057,3,FALSE),IF(Declaration!$I$4="German",VLOOKUP($L442,Languages!$A$1:$G$5057,4,FALSE),IF(Declaration!$I$4="Chinese",VLOOKUP($L442,Languages!$A$1:$G$5057,5,FALSE),IF(Declaration!$I$4="Japanese",VLOOKUP($L442,Languages!$A$1:$G$5057,6,FALSE),IF(Declaration!$I$4="Portugese",VLOOKUP($L442,Languages!$A$1:$G$5057,7,FALSE)))))))))</f>
        <v>Timber</v>
      </c>
      <c r="C442" s="103" t="str">
        <f>IF(M442="","",IF(Declaration!$I$4="English",M442,IF(Declaration!$I$4="French",VLOOKUP($M442,Languages!$A$1:$G$5057,2,FALSE),IF(Declaration!$I$4="Spanish",VLOOKUP($M442,Languages!$A$1:$G$5057,3,FALSE),IF(Declaration!$I$4="German",VLOOKUP($M442,Languages!$A$1:$G$5057,4,FALSE),IF(Declaration!$I$4="Chinese",VLOOKUP($M442,Languages!$A$1:$G$5057,5,FALSE),IF(Declaration!$I$4="Japanese",VLOOKUP($M442,Languages!$A$1:$G$5057,6,FALSE),IF(Declaration!$I$4="Portugese",VLOOKUP($M442,Languages!$A$1:$G$5057,7,FALSE)))))))))</f>
        <v>Vietnam</v>
      </c>
      <c r="D442" s="199"/>
      <c r="E442" s="199"/>
      <c r="H442">
        <f t="shared" si="28"/>
        <v>0</v>
      </c>
      <c r="L442" t="s">
        <v>87</v>
      </c>
      <c r="M442" t="s">
        <v>2323</v>
      </c>
      <c r="N442" t="str">
        <f t="shared" si="29"/>
        <v>Timber</v>
      </c>
      <c r="O442" t="str">
        <f t="shared" si="30"/>
        <v>Timber</v>
      </c>
    </row>
    <row r="443" spans="2:15" ht="15.75" x14ac:dyDescent="0.25">
      <c r="B443" s="103" t="str">
        <f>IF(L443="","",IF(Declaration!$I$4="English",L443,IF(Declaration!$I$4="French",VLOOKUP($L443,Languages!$A$1:$G$5057,2,FALSE),IF(Declaration!$I$4="Spanish",VLOOKUP($L443,Languages!$A$1:$G$5057,3,FALSE),IF(Declaration!$I$4="German",VLOOKUP($L443,Languages!$A$1:$G$5057,4,FALSE),IF(Declaration!$I$4="Chinese",VLOOKUP($L443,Languages!$A$1:$G$5057,5,FALSE),IF(Declaration!$I$4="Japanese",VLOOKUP($L443,Languages!$A$1:$G$5057,6,FALSE),IF(Declaration!$I$4="Portugese",VLOOKUP($L443,Languages!$A$1:$G$5057,7,FALSE)))))))))</f>
        <v>Tin</v>
      </c>
      <c r="C443" s="103" t="str">
        <f>IF(M443="","",IF(Declaration!$I$4="English",M443,IF(Declaration!$I$4="French",VLOOKUP($M443,Languages!$A$1:$G$5057,2,FALSE),IF(Declaration!$I$4="Spanish",VLOOKUP($M443,Languages!$A$1:$G$5057,3,FALSE),IF(Declaration!$I$4="German",VLOOKUP($M443,Languages!$A$1:$G$5057,4,FALSE),IF(Declaration!$I$4="Chinese",VLOOKUP($M443,Languages!$A$1:$G$5057,5,FALSE),IF(Declaration!$I$4="Japanese",VLOOKUP($M443,Languages!$A$1:$G$5057,6,FALSE),IF(Declaration!$I$4="Portugese",VLOOKUP($M443,Languages!$A$1:$G$5057,7,FALSE)))))))))</f>
        <v>Bolivia</v>
      </c>
      <c r="D443" s="199"/>
      <c r="E443" s="199"/>
      <c r="H443">
        <f t="shared" si="28"/>
        <v>0</v>
      </c>
      <c r="L443" t="s">
        <v>169</v>
      </c>
      <c r="M443" t="s">
        <v>4988</v>
      </c>
      <c r="N443" t="str">
        <f t="shared" si="29"/>
        <v>Tin</v>
      </c>
      <c r="O443" t="str">
        <f t="shared" si="30"/>
        <v>Tin</v>
      </c>
    </row>
    <row r="444" spans="2:15" ht="15.75" x14ac:dyDescent="0.25">
      <c r="B444" s="103" t="str">
        <f>IF(L444="","",IF(Declaration!$I$4="English",L444,IF(Declaration!$I$4="French",VLOOKUP($L444,Languages!$A$1:$G$5057,2,FALSE),IF(Declaration!$I$4="Spanish",VLOOKUP($L444,Languages!$A$1:$G$5057,3,FALSE),IF(Declaration!$I$4="German",VLOOKUP($L444,Languages!$A$1:$G$5057,4,FALSE),IF(Declaration!$I$4="Chinese",VLOOKUP($L444,Languages!$A$1:$G$5057,5,FALSE),IF(Declaration!$I$4="Japanese",VLOOKUP($L444,Languages!$A$1:$G$5057,6,FALSE),IF(Declaration!$I$4="Portugese",VLOOKUP($L444,Languages!$A$1:$G$5057,7,FALSE)))))))))</f>
        <v>Tin</v>
      </c>
      <c r="C444" s="103" t="str">
        <f>IF(M444="","",IF(Declaration!$I$4="English",M444,IF(Declaration!$I$4="French",VLOOKUP($M444,Languages!$A$1:$G$5057,2,FALSE),IF(Declaration!$I$4="Spanish",VLOOKUP($M444,Languages!$A$1:$G$5057,3,FALSE),IF(Declaration!$I$4="German",VLOOKUP($M444,Languages!$A$1:$G$5057,4,FALSE),IF(Declaration!$I$4="Chinese",VLOOKUP($M444,Languages!$A$1:$G$5057,5,FALSE),IF(Declaration!$I$4="Japanese",VLOOKUP($M444,Languages!$A$1:$G$5057,6,FALSE),IF(Declaration!$I$4="Portugese",VLOOKUP($M444,Languages!$A$1:$G$5057,7,FALSE)))))))))</f>
        <v>Indonesia</v>
      </c>
      <c r="D444" s="199"/>
      <c r="E444" s="199"/>
      <c r="H444">
        <f t="shared" si="28"/>
        <v>0</v>
      </c>
      <c r="L444" t="s">
        <v>169</v>
      </c>
      <c r="M444" t="s">
        <v>1674</v>
      </c>
      <c r="N444" t="str">
        <f t="shared" si="29"/>
        <v>Tin</v>
      </c>
      <c r="O444" t="str">
        <f t="shared" si="30"/>
        <v>Tin</v>
      </c>
    </row>
    <row r="445" spans="2:15" ht="15.75" x14ac:dyDescent="0.25">
      <c r="B445" s="103" t="str">
        <f>IF(L445="","",IF(Declaration!$I$4="English",L445,IF(Declaration!$I$4="French",VLOOKUP($L445,Languages!$A$1:$G$5057,2,FALSE),IF(Declaration!$I$4="Spanish",VLOOKUP($L445,Languages!$A$1:$G$5057,3,FALSE),IF(Declaration!$I$4="German",VLOOKUP($L445,Languages!$A$1:$G$5057,4,FALSE),IF(Declaration!$I$4="Chinese",VLOOKUP($L445,Languages!$A$1:$G$5057,5,FALSE),IF(Declaration!$I$4="Japanese",VLOOKUP($L445,Languages!$A$1:$G$5057,6,FALSE),IF(Declaration!$I$4="Portugese",VLOOKUP($L445,Languages!$A$1:$G$5057,7,FALSE)))))))))</f>
        <v>Tin ore (cassiterite)</v>
      </c>
      <c r="C445" s="103" t="str">
        <f>IF(M445="","",IF(Declaration!$I$4="English",M445,IF(Declaration!$I$4="French",VLOOKUP($M445,Languages!$A$1:$G$5057,2,FALSE),IF(Declaration!$I$4="Spanish",VLOOKUP($M445,Languages!$A$1:$G$5057,3,FALSE),IF(Declaration!$I$4="German",VLOOKUP($M445,Languages!$A$1:$G$5057,4,FALSE),IF(Declaration!$I$4="Chinese",VLOOKUP($M445,Languages!$A$1:$G$5057,5,FALSE),IF(Declaration!$I$4="Japanese",VLOOKUP($M445,Languages!$A$1:$G$5057,6,FALSE),IF(Declaration!$I$4="Portugese",VLOOKUP($M445,Languages!$A$1:$G$5057,7,FALSE)))))))))</f>
        <v>Democratic Republic of the Congo</v>
      </c>
      <c r="D445" s="199"/>
      <c r="E445" s="199"/>
      <c r="H445">
        <f t="shared" si="28"/>
        <v>0</v>
      </c>
      <c r="L445" t="s">
        <v>170</v>
      </c>
      <c r="M445" t="s">
        <v>5019</v>
      </c>
      <c r="N445" t="str">
        <f t="shared" si="29"/>
        <v>Tin ore (cassiterite)</v>
      </c>
      <c r="O445" t="str">
        <f t="shared" si="30"/>
        <v>Tin ore (cassiterite)</v>
      </c>
    </row>
    <row r="446" spans="2:15" ht="15.75" x14ac:dyDescent="0.25">
      <c r="B446" s="103" t="str">
        <f>IF(L446="","",IF(Declaration!$I$4="English",L446,IF(Declaration!$I$4="French",VLOOKUP($L446,Languages!$A$1:$G$5057,2,FALSE),IF(Declaration!$I$4="Spanish",VLOOKUP($L446,Languages!$A$1:$G$5057,3,FALSE),IF(Declaration!$I$4="German",VLOOKUP($L446,Languages!$A$1:$G$5057,4,FALSE),IF(Declaration!$I$4="Chinese",VLOOKUP($L446,Languages!$A$1:$G$5057,5,FALSE),IF(Declaration!$I$4="Japanese",VLOOKUP($L446,Languages!$A$1:$G$5057,6,FALSE),IF(Declaration!$I$4="Portugese",VLOOKUP($L446,Languages!$A$1:$G$5057,7,FALSE)))))))))</f>
        <v>Tires</v>
      </c>
      <c r="C446" s="103" t="str">
        <f>IF(M446="","",IF(Declaration!$I$4="English",M446,IF(Declaration!$I$4="French",VLOOKUP($M446,Languages!$A$1:$G$5057,2,FALSE),IF(Declaration!$I$4="Spanish",VLOOKUP($M446,Languages!$A$1:$G$5057,3,FALSE),IF(Declaration!$I$4="German",VLOOKUP($M446,Languages!$A$1:$G$5057,4,FALSE),IF(Declaration!$I$4="Chinese",VLOOKUP($M446,Languages!$A$1:$G$5057,5,FALSE),IF(Declaration!$I$4="Japanese",VLOOKUP($M446,Languages!$A$1:$G$5057,6,FALSE),IF(Declaration!$I$4="Portugese",VLOOKUP($M446,Languages!$A$1:$G$5057,7,FALSE)))))))))</f>
        <v>China</v>
      </c>
      <c r="D446" s="199"/>
      <c r="E446" s="199"/>
      <c r="H446">
        <f t="shared" si="28"/>
        <v>0</v>
      </c>
      <c r="L446" t="s">
        <v>5395</v>
      </c>
      <c r="M446" t="s">
        <v>1413</v>
      </c>
      <c r="N446" t="str">
        <f t="shared" ref="N446" si="31">B446&amp;D446</f>
        <v>Tires</v>
      </c>
      <c r="O446" t="str">
        <f t="shared" ref="O446" si="32">B446&amp;E446</f>
        <v>Tires</v>
      </c>
    </row>
    <row r="447" spans="2:15" ht="15.75" x14ac:dyDescent="0.25">
      <c r="B447" s="103" t="str">
        <f>IF(L447="","",IF(Declaration!$I$4="English",L447,IF(Declaration!$I$4="French",VLOOKUP($L447,Languages!$A$1:$G$5057,2,FALSE),IF(Declaration!$I$4="Spanish",VLOOKUP($L447,Languages!$A$1:$G$5057,3,FALSE),IF(Declaration!$I$4="German",VLOOKUP($L447,Languages!$A$1:$G$5057,4,FALSE),IF(Declaration!$I$4="Chinese",VLOOKUP($L447,Languages!$A$1:$G$5057,5,FALSE),IF(Declaration!$I$4="Japanese",VLOOKUP($L447,Languages!$A$1:$G$5057,6,FALSE),IF(Declaration!$I$4="Portugese",VLOOKUP($L447,Languages!$A$1:$G$5057,7,FALSE)))))))))</f>
        <v>Tobacco</v>
      </c>
      <c r="C447" s="103" t="str">
        <f>IF(M447="","",IF(Declaration!$I$4="English",M447,IF(Declaration!$I$4="French",VLOOKUP($M447,Languages!$A$1:$G$5057,2,FALSE),IF(Declaration!$I$4="Spanish",VLOOKUP($M447,Languages!$A$1:$G$5057,3,FALSE),IF(Declaration!$I$4="German",VLOOKUP($M447,Languages!$A$1:$G$5057,4,FALSE),IF(Declaration!$I$4="Chinese",VLOOKUP($M447,Languages!$A$1:$G$5057,5,FALSE),IF(Declaration!$I$4="Japanese",VLOOKUP($M447,Languages!$A$1:$G$5057,6,FALSE),IF(Declaration!$I$4="Portugese",VLOOKUP($M447,Languages!$A$1:$G$5057,7,FALSE)))))))))</f>
        <v>Argentina</v>
      </c>
      <c r="D447" s="199"/>
      <c r="E447" s="199"/>
      <c r="H447">
        <f t="shared" si="28"/>
        <v>0</v>
      </c>
      <c r="L447" t="s">
        <v>88</v>
      </c>
      <c r="M447" t="s">
        <v>1252</v>
      </c>
      <c r="N447" t="str">
        <f t="shared" si="29"/>
        <v>Tobacco</v>
      </c>
      <c r="O447" t="str">
        <f t="shared" si="30"/>
        <v>Tobacco</v>
      </c>
    </row>
    <row r="448" spans="2:15" ht="15.75" x14ac:dyDescent="0.25">
      <c r="B448" s="103" t="str">
        <f>IF(L448="","",IF(Declaration!$I$4="English",L448,IF(Declaration!$I$4="French",VLOOKUP($L448,Languages!$A$1:$G$5057,2,FALSE),IF(Declaration!$I$4="Spanish",VLOOKUP($L448,Languages!$A$1:$G$5057,3,FALSE),IF(Declaration!$I$4="German",VLOOKUP($L448,Languages!$A$1:$G$5057,4,FALSE),IF(Declaration!$I$4="Chinese",VLOOKUP($L448,Languages!$A$1:$G$5057,5,FALSE),IF(Declaration!$I$4="Japanese",VLOOKUP($L448,Languages!$A$1:$G$5057,6,FALSE),IF(Declaration!$I$4="Portugese",VLOOKUP($L448,Languages!$A$1:$G$5057,7,FALSE)))))))))</f>
        <v>Tobacco</v>
      </c>
      <c r="C448" s="103" t="str">
        <f>IF(M448="","",IF(Declaration!$I$4="English",M448,IF(Declaration!$I$4="French",VLOOKUP($M448,Languages!$A$1:$G$5057,2,FALSE),IF(Declaration!$I$4="Spanish",VLOOKUP($M448,Languages!$A$1:$G$5057,3,FALSE),IF(Declaration!$I$4="German",VLOOKUP($M448,Languages!$A$1:$G$5057,4,FALSE),IF(Declaration!$I$4="Chinese",VLOOKUP($M448,Languages!$A$1:$G$5057,5,FALSE),IF(Declaration!$I$4="Japanese",VLOOKUP($M448,Languages!$A$1:$G$5057,6,FALSE),IF(Declaration!$I$4="Portugese",VLOOKUP($M448,Languages!$A$1:$G$5057,7,FALSE)))))))))</f>
        <v>Brazil</v>
      </c>
      <c r="D448" s="199"/>
      <c r="E448" s="199"/>
      <c r="H448">
        <f t="shared" si="28"/>
        <v>0</v>
      </c>
      <c r="L448" t="s">
        <v>88</v>
      </c>
      <c r="M448" t="s">
        <v>1348</v>
      </c>
      <c r="N448" t="str">
        <f t="shared" si="29"/>
        <v>Tobacco</v>
      </c>
      <c r="O448" t="str">
        <f t="shared" si="30"/>
        <v>Tobacco</v>
      </c>
    </row>
    <row r="449" spans="2:15" ht="15.75" x14ac:dyDescent="0.25">
      <c r="B449" s="103" t="str">
        <f>IF(L449="","",IF(Declaration!$I$4="English",L449,IF(Declaration!$I$4="French",VLOOKUP($L449,Languages!$A$1:$G$5057,2,FALSE),IF(Declaration!$I$4="Spanish",VLOOKUP($L449,Languages!$A$1:$G$5057,3,FALSE),IF(Declaration!$I$4="German",VLOOKUP($L449,Languages!$A$1:$G$5057,4,FALSE),IF(Declaration!$I$4="Chinese",VLOOKUP($L449,Languages!$A$1:$G$5057,5,FALSE),IF(Declaration!$I$4="Japanese",VLOOKUP($L449,Languages!$A$1:$G$5057,6,FALSE),IF(Declaration!$I$4="Portugese",VLOOKUP($L449,Languages!$A$1:$G$5057,7,FALSE)))))))))</f>
        <v>Tobacco</v>
      </c>
      <c r="C449" s="103" t="str">
        <f>IF(M449="","",IF(Declaration!$I$4="English",M449,IF(Declaration!$I$4="French",VLOOKUP($M449,Languages!$A$1:$G$5057,2,FALSE),IF(Declaration!$I$4="Spanish",VLOOKUP($M449,Languages!$A$1:$G$5057,3,FALSE),IF(Declaration!$I$4="German",VLOOKUP($M449,Languages!$A$1:$G$5057,4,FALSE),IF(Declaration!$I$4="Chinese",VLOOKUP($M449,Languages!$A$1:$G$5057,5,FALSE),IF(Declaration!$I$4="Japanese",VLOOKUP($M449,Languages!$A$1:$G$5057,6,FALSE),IF(Declaration!$I$4="Portugese",VLOOKUP($M449,Languages!$A$1:$G$5057,7,FALSE)))))))))</f>
        <v>Cambodia</v>
      </c>
      <c r="D449" s="199"/>
      <c r="E449" s="199"/>
      <c r="H449">
        <f t="shared" si="28"/>
        <v>0</v>
      </c>
      <c r="L449" t="s">
        <v>88</v>
      </c>
      <c r="M449" t="s">
        <v>1377</v>
      </c>
      <c r="N449" t="str">
        <f t="shared" ref="N449:N467" si="33">B449&amp;D449</f>
        <v>Tobacco</v>
      </c>
      <c r="O449" t="str">
        <f t="shared" ref="O449:O467" si="34">B449&amp;E449</f>
        <v>Tobacco</v>
      </c>
    </row>
    <row r="450" spans="2:15" ht="15.75" x14ac:dyDescent="0.25">
      <c r="B450" s="103" t="str">
        <f>IF(L450="","",IF(Declaration!$I$4="English",L450,IF(Declaration!$I$4="French",VLOOKUP($L450,Languages!$A$1:$G$5057,2,FALSE),IF(Declaration!$I$4="Spanish",VLOOKUP($L450,Languages!$A$1:$G$5057,3,FALSE),IF(Declaration!$I$4="German",VLOOKUP($L450,Languages!$A$1:$G$5057,4,FALSE),IF(Declaration!$I$4="Chinese",VLOOKUP($L450,Languages!$A$1:$G$5057,5,FALSE),IF(Declaration!$I$4="Japanese",VLOOKUP($L450,Languages!$A$1:$G$5057,6,FALSE),IF(Declaration!$I$4="Portugese",VLOOKUP($L450,Languages!$A$1:$G$5057,7,FALSE)))))))))</f>
        <v>Tobacco</v>
      </c>
      <c r="C450" s="103" t="str">
        <f>IF(M450="","",IF(Declaration!$I$4="English",M450,IF(Declaration!$I$4="French",VLOOKUP($M450,Languages!$A$1:$G$5057,2,FALSE),IF(Declaration!$I$4="Spanish",VLOOKUP($M450,Languages!$A$1:$G$5057,3,FALSE),IF(Declaration!$I$4="German",VLOOKUP($M450,Languages!$A$1:$G$5057,4,FALSE),IF(Declaration!$I$4="Chinese",VLOOKUP($M450,Languages!$A$1:$G$5057,5,FALSE),IF(Declaration!$I$4="Japanese",VLOOKUP($M450,Languages!$A$1:$G$5057,6,FALSE),IF(Declaration!$I$4="Portugese",VLOOKUP($M450,Languages!$A$1:$G$5057,7,FALSE)))))))))</f>
        <v>Indonesia</v>
      </c>
      <c r="D450" s="199"/>
      <c r="E450" s="199"/>
      <c r="H450">
        <f t="shared" si="28"/>
        <v>0</v>
      </c>
      <c r="L450" t="s">
        <v>88</v>
      </c>
      <c r="M450" t="s">
        <v>1674</v>
      </c>
      <c r="N450" t="str">
        <f t="shared" si="33"/>
        <v>Tobacco</v>
      </c>
      <c r="O450" t="str">
        <f t="shared" si="34"/>
        <v>Tobacco</v>
      </c>
    </row>
    <row r="451" spans="2:15" ht="15.75" x14ac:dyDescent="0.25">
      <c r="B451" s="103" t="str">
        <f>IF(L451="","",IF(Declaration!$I$4="English",L451,IF(Declaration!$I$4="French",VLOOKUP($L451,Languages!$A$1:$G$5057,2,FALSE),IF(Declaration!$I$4="Spanish",VLOOKUP($L451,Languages!$A$1:$G$5057,3,FALSE),IF(Declaration!$I$4="German",VLOOKUP($L451,Languages!$A$1:$G$5057,4,FALSE),IF(Declaration!$I$4="Chinese",VLOOKUP($L451,Languages!$A$1:$G$5057,5,FALSE),IF(Declaration!$I$4="Japanese",VLOOKUP($L451,Languages!$A$1:$G$5057,6,FALSE),IF(Declaration!$I$4="Portugese",VLOOKUP($L451,Languages!$A$1:$G$5057,7,FALSE)))))))))</f>
        <v>Tobacco</v>
      </c>
      <c r="C451" s="103" t="str">
        <f>IF(M451="","",IF(Declaration!$I$4="English",M451,IF(Declaration!$I$4="French",VLOOKUP($M451,Languages!$A$1:$G$5057,2,FALSE),IF(Declaration!$I$4="Spanish",VLOOKUP($M451,Languages!$A$1:$G$5057,3,FALSE),IF(Declaration!$I$4="German",VLOOKUP($M451,Languages!$A$1:$G$5057,4,FALSE),IF(Declaration!$I$4="Chinese",VLOOKUP($M451,Languages!$A$1:$G$5057,5,FALSE),IF(Declaration!$I$4="Japanese",VLOOKUP($M451,Languages!$A$1:$G$5057,6,FALSE),IF(Declaration!$I$4="Portugese",VLOOKUP($M451,Languages!$A$1:$G$5057,7,FALSE)))))))))</f>
        <v>Kenya</v>
      </c>
      <c r="D451" s="199"/>
      <c r="E451" s="199"/>
      <c r="H451">
        <f t="shared" si="28"/>
        <v>0</v>
      </c>
      <c r="L451" t="s">
        <v>88</v>
      </c>
      <c r="M451" t="s">
        <v>1732</v>
      </c>
      <c r="N451" t="str">
        <f t="shared" si="33"/>
        <v>Tobacco</v>
      </c>
      <c r="O451" t="str">
        <f t="shared" si="34"/>
        <v>Tobacco</v>
      </c>
    </row>
    <row r="452" spans="2:15" ht="15.75" x14ac:dyDescent="0.25">
      <c r="B452" s="103" t="str">
        <f>IF(L452="","",IF(Declaration!$I$4="English",L452,IF(Declaration!$I$4="French",VLOOKUP($L452,Languages!$A$1:$G$5057,2,FALSE),IF(Declaration!$I$4="Spanish",VLOOKUP($L452,Languages!$A$1:$G$5057,3,FALSE),IF(Declaration!$I$4="German",VLOOKUP($L452,Languages!$A$1:$G$5057,4,FALSE),IF(Declaration!$I$4="Chinese",VLOOKUP($L452,Languages!$A$1:$G$5057,5,FALSE),IF(Declaration!$I$4="Japanese",VLOOKUP($L452,Languages!$A$1:$G$5057,6,FALSE),IF(Declaration!$I$4="Portugese",VLOOKUP($L452,Languages!$A$1:$G$5057,7,FALSE)))))))))</f>
        <v>Tobacco</v>
      </c>
      <c r="C452" s="103" t="str">
        <f>IF(M452="","",IF(Declaration!$I$4="English",M452,IF(Declaration!$I$4="French",VLOOKUP($M452,Languages!$A$1:$G$5057,2,FALSE),IF(Declaration!$I$4="Spanish",VLOOKUP($M452,Languages!$A$1:$G$5057,3,FALSE),IF(Declaration!$I$4="German",VLOOKUP($M452,Languages!$A$1:$G$5057,4,FALSE),IF(Declaration!$I$4="Chinese",VLOOKUP($M452,Languages!$A$1:$G$5057,5,FALSE),IF(Declaration!$I$4="Japanese",VLOOKUP($M452,Languages!$A$1:$G$5057,6,FALSE),IF(Declaration!$I$4="Portugese",VLOOKUP($M452,Languages!$A$1:$G$5057,7,FALSE)))))))))</f>
        <v>Kyrgyz Republic</v>
      </c>
      <c r="D452" s="199"/>
      <c r="E452" s="199"/>
      <c r="H452">
        <f t="shared" si="28"/>
        <v>0</v>
      </c>
      <c r="L452" t="s">
        <v>88</v>
      </c>
      <c r="M452" t="s">
        <v>5026</v>
      </c>
      <c r="N452" t="str">
        <f t="shared" si="33"/>
        <v>Tobacco</v>
      </c>
      <c r="O452" t="str">
        <f t="shared" si="34"/>
        <v>Tobacco</v>
      </c>
    </row>
    <row r="453" spans="2:15" ht="15.75" x14ac:dyDescent="0.25">
      <c r="B453" s="103" t="str">
        <f>IF(L453="","",IF(Declaration!$I$4="English",L453,IF(Declaration!$I$4="French",VLOOKUP($L453,Languages!$A$1:$G$5057,2,FALSE),IF(Declaration!$I$4="Spanish",VLOOKUP($L453,Languages!$A$1:$G$5057,3,FALSE),IF(Declaration!$I$4="German",VLOOKUP($L453,Languages!$A$1:$G$5057,4,FALSE),IF(Declaration!$I$4="Chinese",VLOOKUP($L453,Languages!$A$1:$G$5057,5,FALSE),IF(Declaration!$I$4="Japanese",VLOOKUP($L453,Languages!$A$1:$G$5057,6,FALSE),IF(Declaration!$I$4="Portugese",VLOOKUP($L453,Languages!$A$1:$G$5057,7,FALSE)))))))))</f>
        <v>Tobacco</v>
      </c>
      <c r="C453" s="103" t="str">
        <f>IF(M453="","",IF(Declaration!$I$4="English",M453,IF(Declaration!$I$4="French",VLOOKUP($M453,Languages!$A$1:$G$5057,2,FALSE),IF(Declaration!$I$4="Spanish",VLOOKUP($M453,Languages!$A$1:$G$5057,3,FALSE),IF(Declaration!$I$4="German",VLOOKUP($M453,Languages!$A$1:$G$5057,4,FALSE),IF(Declaration!$I$4="Chinese",VLOOKUP($M453,Languages!$A$1:$G$5057,5,FALSE),IF(Declaration!$I$4="Japanese",VLOOKUP($M453,Languages!$A$1:$G$5057,6,FALSE),IF(Declaration!$I$4="Portugese",VLOOKUP($M453,Languages!$A$1:$G$5057,7,FALSE)))))))))</f>
        <v>Lebanon</v>
      </c>
      <c r="D453" s="199"/>
      <c r="E453" s="199"/>
      <c r="H453">
        <f t="shared" si="28"/>
        <v>0</v>
      </c>
      <c r="L453" t="s">
        <v>88</v>
      </c>
      <c r="M453" t="s">
        <v>1783</v>
      </c>
      <c r="N453" t="str">
        <f t="shared" si="33"/>
        <v>Tobacco</v>
      </c>
      <c r="O453" t="str">
        <f t="shared" si="34"/>
        <v>Tobacco</v>
      </c>
    </row>
    <row r="454" spans="2:15" ht="15.75" x14ac:dyDescent="0.25">
      <c r="B454" s="103" t="str">
        <f>IF(L454="","",IF(Declaration!$I$4="English",L454,IF(Declaration!$I$4="French",VLOOKUP($L454,Languages!$A$1:$G$5057,2,FALSE),IF(Declaration!$I$4="Spanish",VLOOKUP($L454,Languages!$A$1:$G$5057,3,FALSE),IF(Declaration!$I$4="German",VLOOKUP($L454,Languages!$A$1:$G$5057,4,FALSE),IF(Declaration!$I$4="Chinese",VLOOKUP($L454,Languages!$A$1:$G$5057,5,FALSE),IF(Declaration!$I$4="Japanese",VLOOKUP($L454,Languages!$A$1:$G$5057,6,FALSE),IF(Declaration!$I$4="Portugese",VLOOKUP($L454,Languages!$A$1:$G$5057,7,FALSE)))))))))</f>
        <v>Tobacco</v>
      </c>
      <c r="C454" s="103" t="str">
        <f>IF(M454="","",IF(Declaration!$I$4="English",M454,IF(Declaration!$I$4="French",VLOOKUP($M454,Languages!$A$1:$G$5057,2,FALSE),IF(Declaration!$I$4="Spanish",VLOOKUP($M454,Languages!$A$1:$G$5057,3,FALSE),IF(Declaration!$I$4="German",VLOOKUP($M454,Languages!$A$1:$G$5057,4,FALSE),IF(Declaration!$I$4="Chinese",VLOOKUP($M454,Languages!$A$1:$G$5057,5,FALSE),IF(Declaration!$I$4="Japanese",VLOOKUP($M454,Languages!$A$1:$G$5057,6,FALSE),IF(Declaration!$I$4="Portugese",VLOOKUP($M454,Languages!$A$1:$G$5057,7,FALSE)))))))))</f>
        <v>Malawi</v>
      </c>
      <c r="D454" s="199"/>
      <c r="E454" s="199"/>
      <c r="H454">
        <f t="shared" si="28"/>
        <v>0</v>
      </c>
      <c r="L454" t="s">
        <v>88</v>
      </c>
      <c r="M454" t="s">
        <v>1828</v>
      </c>
      <c r="N454" t="str">
        <f t="shared" si="33"/>
        <v>Tobacco</v>
      </c>
      <c r="O454" t="str">
        <f t="shared" si="34"/>
        <v>Tobacco</v>
      </c>
    </row>
    <row r="455" spans="2:15" ht="15.75" x14ac:dyDescent="0.25">
      <c r="B455" s="103" t="str">
        <f>IF(L455="","",IF(Declaration!$I$4="English",L455,IF(Declaration!$I$4="French",VLOOKUP($L455,Languages!$A$1:$G$5057,2,FALSE),IF(Declaration!$I$4="Spanish",VLOOKUP($L455,Languages!$A$1:$G$5057,3,FALSE),IF(Declaration!$I$4="German",VLOOKUP($L455,Languages!$A$1:$G$5057,4,FALSE),IF(Declaration!$I$4="Chinese",VLOOKUP($L455,Languages!$A$1:$G$5057,5,FALSE),IF(Declaration!$I$4="Japanese",VLOOKUP($L455,Languages!$A$1:$G$5057,6,FALSE),IF(Declaration!$I$4="Portugese",VLOOKUP($L455,Languages!$A$1:$G$5057,7,FALSE)))))))))</f>
        <v>Tobacco</v>
      </c>
      <c r="C455" s="103" t="str">
        <f>IF(M455="","",IF(Declaration!$I$4="English",M455,IF(Declaration!$I$4="French",VLOOKUP($M455,Languages!$A$1:$G$5057,2,FALSE),IF(Declaration!$I$4="Spanish",VLOOKUP($M455,Languages!$A$1:$G$5057,3,FALSE),IF(Declaration!$I$4="German",VLOOKUP($M455,Languages!$A$1:$G$5057,4,FALSE),IF(Declaration!$I$4="Chinese",VLOOKUP($M455,Languages!$A$1:$G$5057,5,FALSE),IF(Declaration!$I$4="Japanese",VLOOKUP($M455,Languages!$A$1:$G$5057,6,FALSE),IF(Declaration!$I$4="Portugese",VLOOKUP($M455,Languages!$A$1:$G$5057,7,FALSE)))))))))</f>
        <v>Mexico</v>
      </c>
      <c r="D455" s="199"/>
      <c r="E455" s="199"/>
      <c r="H455">
        <f t="shared" si="28"/>
        <v>0</v>
      </c>
      <c r="L455" t="s">
        <v>88</v>
      </c>
      <c r="M455" t="s">
        <v>1870</v>
      </c>
      <c r="N455" t="str">
        <f t="shared" si="33"/>
        <v>Tobacco</v>
      </c>
      <c r="O455" t="str">
        <f t="shared" si="34"/>
        <v>Tobacco</v>
      </c>
    </row>
    <row r="456" spans="2:15" ht="15.75" x14ac:dyDescent="0.25">
      <c r="B456" s="103" t="str">
        <f>IF(L456="","",IF(Declaration!$I$4="English",L456,IF(Declaration!$I$4="French",VLOOKUP($L456,Languages!$A$1:$G$5057,2,FALSE),IF(Declaration!$I$4="Spanish",VLOOKUP($L456,Languages!$A$1:$G$5057,3,FALSE),IF(Declaration!$I$4="German",VLOOKUP($L456,Languages!$A$1:$G$5057,4,FALSE),IF(Declaration!$I$4="Chinese",VLOOKUP($L456,Languages!$A$1:$G$5057,5,FALSE),IF(Declaration!$I$4="Japanese",VLOOKUP($L456,Languages!$A$1:$G$5057,6,FALSE),IF(Declaration!$I$4="Portugese",VLOOKUP($L456,Languages!$A$1:$G$5057,7,FALSE)))))))))</f>
        <v>Tobacco</v>
      </c>
      <c r="C456" s="103" t="str">
        <f>IF(M456="","",IF(Declaration!$I$4="English",M456,IF(Declaration!$I$4="French",VLOOKUP($M456,Languages!$A$1:$G$5057,2,FALSE),IF(Declaration!$I$4="Spanish",VLOOKUP($M456,Languages!$A$1:$G$5057,3,FALSE),IF(Declaration!$I$4="German",VLOOKUP($M456,Languages!$A$1:$G$5057,4,FALSE),IF(Declaration!$I$4="Chinese",VLOOKUP($M456,Languages!$A$1:$G$5057,5,FALSE),IF(Declaration!$I$4="Japanese",VLOOKUP($M456,Languages!$A$1:$G$5057,6,FALSE),IF(Declaration!$I$4="Portugese",VLOOKUP($M456,Languages!$A$1:$G$5057,7,FALSE)))))))))</f>
        <v>Mozambique</v>
      </c>
      <c r="D456" s="199"/>
      <c r="E456" s="199"/>
      <c r="H456">
        <f t="shared" si="28"/>
        <v>0</v>
      </c>
      <c r="L456" t="s">
        <v>88</v>
      </c>
      <c r="M456" t="s">
        <v>1911</v>
      </c>
      <c r="N456" t="str">
        <f t="shared" si="33"/>
        <v>Tobacco</v>
      </c>
      <c r="O456" t="str">
        <f t="shared" si="34"/>
        <v>Tobacco</v>
      </c>
    </row>
    <row r="457" spans="2:15" ht="15.75" x14ac:dyDescent="0.25">
      <c r="B457" s="103" t="str">
        <f>IF(L457="","",IF(Declaration!$I$4="English",L457,IF(Declaration!$I$4="French",VLOOKUP($L457,Languages!$A$1:$G$5057,2,FALSE),IF(Declaration!$I$4="Spanish",VLOOKUP($L457,Languages!$A$1:$G$5057,3,FALSE),IF(Declaration!$I$4="German",VLOOKUP($L457,Languages!$A$1:$G$5057,4,FALSE),IF(Declaration!$I$4="Chinese",VLOOKUP($L457,Languages!$A$1:$G$5057,5,FALSE),IF(Declaration!$I$4="Japanese",VLOOKUP($L457,Languages!$A$1:$G$5057,6,FALSE),IF(Declaration!$I$4="Portugese",VLOOKUP($L457,Languages!$A$1:$G$5057,7,FALSE)))))))))</f>
        <v>Tobacco</v>
      </c>
      <c r="C457" s="103" t="str">
        <f>IF(M457="","",IF(Declaration!$I$4="English",M457,IF(Declaration!$I$4="French",VLOOKUP($M457,Languages!$A$1:$G$5057,2,FALSE),IF(Declaration!$I$4="Spanish",VLOOKUP($M457,Languages!$A$1:$G$5057,3,FALSE),IF(Declaration!$I$4="German",VLOOKUP($M457,Languages!$A$1:$G$5057,4,FALSE),IF(Declaration!$I$4="Chinese",VLOOKUP($M457,Languages!$A$1:$G$5057,5,FALSE),IF(Declaration!$I$4="Japanese",VLOOKUP($M457,Languages!$A$1:$G$5057,6,FALSE),IF(Declaration!$I$4="Portugese",VLOOKUP($M457,Languages!$A$1:$G$5057,7,FALSE)))))))))</f>
        <v>Nicaragua</v>
      </c>
      <c r="D457" s="199"/>
      <c r="E457" s="199"/>
      <c r="H457">
        <f t="shared" ref="H457:H478" si="35">IF(E457 = $J$9, 1, 0)</f>
        <v>0</v>
      </c>
      <c r="L457" t="s">
        <v>88</v>
      </c>
      <c r="M457" t="s">
        <v>1946</v>
      </c>
      <c r="N457" t="str">
        <f t="shared" si="33"/>
        <v>Tobacco</v>
      </c>
      <c r="O457" t="str">
        <f t="shared" si="34"/>
        <v>Tobacco</v>
      </c>
    </row>
    <row r="458" spans="2:15" ht="15.75" x14ac:dyDescent="0.25">
      <c r="B458" s="103" t="str">
        <f>IF(L458="","",IF(Declaration!$I$4="English",L458,IF(Declaration!$I$4="French",VLOOKUP($L458,Languages!$A$1:$G$5057,2,FALSE),IF(Declaration!$I$4="Spanish",VLOOKUP($L458,Languages!$A$1:$G$5057,3,FALSE),IF(Declaration!$I$4="German",VLOOKUP($L458,Languages!$A$1:$G$5057,4,FALSE),IF(Declaration!$I$4="Chinese",VLOOKUP($L458,Languages!$A$1:$G$5057,5,FALSE),IF(Declaration!$I$4="Japanese",VLOOKUP($L458,Languages!$A$1:$G$5057,6,FALSE),IF(Declaration!$I$4="Portugese",VLOOKUP($L458,Languages!$A$1:$G$5057,7,FALSE)))))))))</f>
        <v>Tobacco</v>
      </c>
      <c r="C458" s="103" t="str">
        <f>IF(M458="","",IF(Declaration!$I$4="English",M458,IF(Declaration!$I$4="French",VLOOKUP($M458,Languages!$A$1:$G$5057,2,FALSE),IF(Declaration!$I$4="Spanish",VLOOKUP($M458,Languages!$A$1:$G$5057,3,FALSE),IF(Declaration!$I$4="German",VLOOKUP($M458,Languages!$A$1:$G$5057,4,FALSE),IF(Declaration!$I$4="Chinese",VLOOKUP($M458,Languages!$A$1:$G$5057,5,FALSE),IF(Declaration!$I$4="Japanese",VLOOKUP($M458,Languages!$A$1:$G$5057,6,FALSE),IF(Declaration!$I$4="Portugese",VLOOKUP($M458,Languages!$A$1:$G$5057,7,FALSE)))))))))</f>
        <v>Philippines</v>
      </c>
      <c r="D458" s="199"/>
      <c r="E458" s="199"/>
      <c r="H458">
        <f t="shared" si="35"/>
        <v>0</v>
      </c>
      <c r="L458" t="s">
        <v>88</v>
      </c>
      <c r="M458" t="s">
        <v>2012</v>
      </c>
      <c r="N458" t="str">
        <f t="shared" si="33"/>
        <v>Tobacco</v>
      </c>
      <c r="O458" t="str">
        <f t="shared" si="34"/>
        <v>Tobacco</v>
      </c>
    </row>
    <row r="459" spans="2:15" ht="15.75" x14ac:dyDescent="0.25">
      <c r="B459" s="103" t="str">
        <f>IF(L459="","",IF(Declaration!$I$4="English",L459,IF(Declaration!$I$4="French",VLOOKUP($L459,Languages!$A$1:$G$5057,2,FALSE),IF(Declaration!$I$4="Spanish",VLOOKUP($L459,Languages!$A$1:$G$5057,3,FALSE),IF(Declaration!$I$4="German",VLOOKUP($L459,Languages!$A$1:$G$5057,4,FALSE),IF(Declaration!$I$4="Chinese",VLOOKUP($L459,Languages!$A$1:$G$5057,5,FALSE),IF(Declaration!$I$4="Japanese",VLOOKUP($L459,Languages!$A$1:$G$5057,6,FALSE),IF(Declaration!$I$4="Portugese",VLOOKUP($L459,Languages!$A$1:$G$5057,7,FALSE)))))))))</f>
        <v>Tobacco</v>
      </c>
      <c r="C459" s="103" t="str">
        <f>IF(M459="","",IF(Declaration!$I$4="English",M459,IF(Declaration!$I$4="French",VLOOKUP($M459,Languages!$A$1:$G$5057,2,FALSE),IF(Declaration!$I$4="Spanish",VLOOKUP($M459,Languages!$A$1:$G$5057,3,FALSE),IF(Declaration!$I$4="German",VLOOKUP($M459,Languages!$A$1:$G$5057,4,FALSE),IF(Declaration!$I$4="Chinese",VLOOKUP($M459,Languages!$A$1:$G$5057,5,FALSE),IF(Declaration!$I$4="Japanese",VLOOKUP($M459,Languages!$A$1:$G$5057,6,FALSE),IF(Declaration!$I$4="Portugese",VLOOKUP($M459,Languages!$A$1:$G$5057,7,FALSE)))))))))</f>
        <v>Tanzania</v>
      </c>
      <c r="D459" s="199"/>
      <c r="E459" s="199"/>
      <c r="H459">
        <f t="shared" si="35"/>
        <v>0</v>
      </c>
      <c r="L459" t="s">
        <v>88</v>
      </c>
      <c r="M459" t="s">
        <v>5013</v>
      </c>
      <c r="N459" t="str">
        <f t="shared" si="33"/>
        <v>Tobacco</v>
      </c>
      <c r="O459" t="str">
        <f t="shared" si="34"/>
        <v>Tobacco</v>
      </c>
    </row>
    <row r="460" spans="2:15" ht="15.75" x14ac:dyDescent="0.25">
      <c r="B460" s="103" t="str">
        <f>IF(L460="","",IF(Declaration!$I$4="English",L460,IF(Declaration!$I$4="French",VLOOKUP($L460,Languages!$A$1:$G$5057,2,FALSE),IF(Declaration!$I$4="Spanish",VLOOKUP($L460,Languages!$A$1:$G$5057,3,FALSE),IF(Declaration!$I$4="German",VLOOKUP($L460,Languages!$A$1:$G$5057,4,FALSE),IF(Declaration!$I$4="Chinese",VLOOKUP($L460,Languages!$A$1:$G$5057,5,FALSE),IF(Declaration!$I$4="Japanese",VLOOKUP($L460,Languages!$A$1:$G$5057,6,FALSE),IF(Declaration!$I$4="Portugese",VLOOKUP($L460,Languages!$A$1:$G$5057,7,FALSE)))))))))</f>
        <v>Tobacco</v>
      </c>
      <c r="C460" s="103" t="str">
        <f>IF(M460="","",IF(Declaration!$I$4="English",M460,IF(Declaration!$I$4="French",VLOOKUP($M460,Languages!$A$1:$G$5057,2,FALSE),IF(Declaration!$I$4="Spanish",VLOOKUP($M460,Languages!$A$1:$G$5057,3,FALSE),IF(Declaration!$I$4="German",VLOOKUP($M460,Languages!$A$1:$G$5057,4,FALSE),IF(Declaration!$I$4="Chinese",VLOOKUP($M460,Languages!$A$1:$G$5057,5,FALSE),IF(Declaration!$I$4="Japanese",VLOOKUP($M460,Languages!$A$1:$G$5057,6,FALSE),IF(Declaration!$I$4="Portugese",VLOOKUP($M460,Languages!$A$1:$G$5057,7,FALSE)))))))))</f>
        <v>Uganda</v>
      </c>
      <c r="D460" s="199"/>
      <c r="E460" s="199"/>
      <c r="H460">
        <f t="shared" si="35"/>
        <v>0</v>
      </c>
      <c r="L460" t="s">
        <v>88</v>
      </c>
      <c r="M460" t="s">
        <v>2272</v>
      </c>
      <c r="N460" t="str">
        <f t="shared" si="33"/>
        <v>Tobacco</v>
      </c>
      <c r="O460" t="str">
        <f t="shared" si="34"/>
        <v>Tobacco</v>
      </c>
    </row>
    <row r="461" spans="2:15" ht="15.75" x14ac:dyDescent="0.25">
      <c r="B461" s="103" t="str">
        <f>IF(L461="","",IF(Declaration!$I$4="English",L461,IF(Declaration!$I$4="French",VLOOKUP($L461,Languages!$A$1:$G$5057,2,FALSE),IF(Declaration!$I$4="Spanish",VLOOKUP($L461,Languages!$A$1:$G$5057,3,FALSE),IF(Declaration!$I$4="German",VLOOKUP($L461,Languages!$A$1:$G$5057,4,FALSE),IF(Declaration!$I$4="Chinese",VLOOKUP($L461,Languages!$A$1:$G$5057,5,FALSE),IF(Declaration!$I$4="Japanese",VLOOKUP($L461,Languages!$A$1:$G$5057,6,FALSE),IF(Declaration!$I$4="Portugese",VLOOKUP($L461,Languages!$A$1:$G$5057,7,FALSE)))))))))</f>
        <v>Tobacco</v>
      </c>
      <c r="C461" s="103" t="str">
        <f>IF(M461="","",IF(Declaration!$I$4="English",M461,IF(Declaration!$I$4="French",VLOOKUP($M461,Languages!$A$1:$G$5057,2,FALSE),IF(Declaration!$I$4="Spanish",VLOOKUP($M461,Languages!$A$1:$G$5057,3,FALSE),IF(Declaration!$I$4="German",VLOOKUP($M461,Languages!$A$1:$G$5057,4,FALSE),IF(Declaration!$I$4="Chinese",VLOOKUP($M461,Languages!$A$1:$G$5057,5,FALSE),IF(Declaration!$I$4="Japanese",VLOOKUP($M461,Languages!$A$1:$G$5057,6,FALSE),IF(Declaration!$I$4="Portugese",VLOOKUP($M461,Languages!$A$1:$G$5057,7,FALSE)))))))))</f>
        <v>Vietnam</v>
      </c>
      <c r="D461" s="199"/>
      <c r="E461" s="199"/>
      <c r="H461">
        <f t="shared" si="35"/>
        <v>0</v>
      </c>
      <c r="L461" t="s">
        <v>88</v>
      </c>
      <c r="M461" t="s">
        <v>2323</v>
      </c>
      <c r="N461" t="str">
        <f t="shared" si="33"/>
        <v>Tobacco</v>
      </c>
      <c r="O461" t="str">
        <f t="shared" si="34"/>
        <v>Tobacco</v>
      </c>
    </row>
    <row r="462" spans="2:15" ht="15.75" x14ac:dyDescent="0.25">
      <c r="B462" s="103" t="str">
        <f>IF(L462="","",IF(Declaration!$I$4="English",L462,IF(Declaration!$I$4="French",VLOOKUP($L462,Languages!$A$1:$G$5057,2,FALSE),IF(Declaration!$I$4="Spanish",VLOOKUP($L462,Languages!$A$1:$G$5057,3,FALSE),IF(Declaration!$I$4="German",VLOOKUP($L462,Languages!$A$1:$G$5057,4,FALSE),IF(Declaration!$I$4="Chinese",VLOOKUP($L462,Languages!$A$1:$G$5057,5,FALSE),IF(Declaration!$I$4="Japanese",VLOOKUP($L462,Languages!$A$1:$G$5057,6,FALSE),IF(Declaration!$I$4="Portugese",VLOOKUP($L462,Languages!$A$1:$G$5057,7,FALSE)))))))))</f>
        <v>Tobacco</v>
      </c>
      <c r="C462" s="103" t="str">
        <f>IF(M462="","",IF(Declaration!$I$4="English",M462,IF(Declaration!$I$4="French",VLOOKUP($M462,Languages!$A$1:$G$5057,2,FALSE),IF(Declaration!$I$4="Spanish",VLOOKUP($M462,Languages!$A$1:$G$5057,3,FALSE),IF(Declaration!$I$4="German",VLOOKUP($M462,Languages!$A$1:$G$5057,4,FALSE),IF(Declaration!$I$4="Chinese",VLOOKUP($M462,Languages!$A$1:$G$5057,5,FALSE),IF(Declaration!$I$4="Japanese",VLOOKUP($M462,Languages!$A$1:$G$5057,6,FALSE),IF(Declaration!$I$4="Portugese",VLOOKUP($M462,Languages!$A$1:$G$5057,7,FALSE)))))))))</f>
        <v>Zambia</v>
      </c>
      <c r="D462" s="199"/>
      <c r="E462" s="199"/>
      <c r="H462">
        <f t="shared" si="35"/>
        <v>0</v>
      </c>
      <c r="L462" t="s">
        <v>88</v>
      </c>
      <c r="M462" t="s">
        <v>2334</v>
      </c>
      <c r="N462" t="str">
        <f t="shared" si="33"/>
        <v>Tobacco</v>
      </c>
      <c r="O462" t="str">
        <f t="shared" si="34"/>
        <v>Tobacco</v>
      </c>
    </row>
    <row r="463" spans="2:15" ht="15.75" x14ac:dyDescent="0.25">
      <c r="B463" s="103" t="str">
        <f>IF(L463="","",IF(Declaration!$I$4="English",L463,IF(Declaration!$I$4="French",VLOOKUP($L463,Languages!$A$1:$G$5057,2,FALSE),IF(Declaration!$I$4="Spanish",VLOOKUP($L463,Languages!$A$1:$G$5057,3,FALSE),IF(Declaration!$I$4="German",VLOOKUP($L463,Languages!$A$1:$G$5057,4,FALSE),IF(Declaration!$I$4="Chinese",VLOOKUP($L463,Languages!$A$1:$G$5057,5,FALSE),IF(Declaration!$I$4="Japanese",VLOOKUP($L463,Languages!$A$1:$G$5057,6,FALSE),IF(Declaration!$I$4="Portugese",VLOOKUP($L463,Languages!$A$1:$G$5057,7,FALSE)))))))))</f>
        <v>Tobacco</v>
      </c>
      <c r="C463" s="103" t="str">
        <f>IF(M463="","",IF(Declaration!$I$4="English",M463,IF(Declaration!$I$4="French",VLOOKUP($M463,Languages!$A$1:$G$5057,2,FALSE),IF(Declaration!$I$4="Spanish",VLOOKUP($M463,Languages!$A$1:$G$5057,3,FALSE),IF(Declaration!$I$4="German",VLOOKUP($M463,Languages!$A$1:$G$5057,4,FALSE),IF(Declaration!$I$4="Chinese",VLOOKUP($M463,Languages!$A$1:$G$5057,5,FALSE),IF(Declaration!$I$4="Japanese",VLOOKUP($M463,Languages!$A$1:$G$5057,6,FALSE),IF(Declaration!$I$4="Portugese",VLOOKUP($M463,Languages!$A$1:$G$5057,7,FALSE)))))))))</f>
        <v>Zimbabwe</v>
      </c>
      <c r="D463" s="199"/>
      <c r="E463" s="199"/>
      <c r="H463">
        <f t="shared" si="35"/>
        <v>0</v>
      </c>
      <c r="L463" t="s">
        <v>88</v>
      </c>
      <c r="M463" t="s">
        <v>2340</v>
      </c>
      <c r="N463" t="str">
        <f t="shared" si="33"/>
        <v>Tobacco</v>
      </c>
      <c r="O463" t="str">
        <f t="shared" si="34"/>
        <v>Tobacco</v>
      </c>
    </row>
    <row r="464" spans="2:15" ht="15.75" x14ac:dyDescent="0.25">
      <c r="B464" s="103" t="str">
        <f>IF(L464="","",IF(Declaration!$I$4="English",L464,IF(Declaration!$I$4="French",VLOOKUP($L464,Languages!$A$1:$G$5057,2,FALSE),IF(Declaration!$I$4="Spanish",VLOOKUP($L464,Languages!$A$1:$G$5057,3,FALSE),IF(Declaration!$I$4="German",VLOOKUP($L464,Languages!$A$1:$G$5057,4,FALSE),IF(Declaration!$I$4="Chinese",VLOOKUP($L464,Languages!$A$1:$G$5057,5,FALSE),IF(Declaration!$I$4="Japanese",VLOOKUP($L464,Languages!$A$1:$G$5057,6,FALSE),IF(Declaration!$I$4="Portugese",VLOOKUP($L464,Languages!$A$1:$G$5057,7,FALSE)))))))))</f>
        <v>Tomato Products</v>
      </c>
      <c r="C464" s="103" t="str">
        <f>IF(M464="","",IF(Declaration!$I$4="English",M464,IF(Declaration!$I$4="French",VLOOKUP($M464,Languages!$A$1:$G$5057,2,FALSE),IF(Declaration!$I$4="Spanish",VLOOKUP($M464,Languages!$A$1:$G$5057,3,FALSE),IF(Declaration!$I$4="German",VLOOKUP($M464,Languages!$A$1:$G$5057,4,FALSE),IF(Declaration!$I$4="Chinese",VLOOKUP($M464,Languages!$A$1:$G$5057,5,FALSE),IF(Declaration!$I$4="Japanese",VLOOKUP($M464,Languages!$A$1:$G$5057,6,FALSE),IF(Declaration!$I$4="Portugese",VLOOKUP($M464,Languages!$A$1:$G$5057,7,FALSE)))))))))</f>
        <v>China</v>
      </c>
      <c r="D464" s="199"/>
      <c r="E464" s="199"/>
      <c r="H464">
        <f t="shared" si="35"/>
        <v>0</v>
      </c>
      <c r="L464" t="s">
        <v>139</v>
      </c>
      <c r="M464" t="s">
        <v>1413</v>
      </c>
      <c r="N464" t="str">
        <f t="shared" si="33"/>
        <v>Tomato Products</v>
      </c>
      <c r="O464" t="str">
        <f t="shared" si="34"/>
        <v>Tomato Products</v>
      </c>
    </row>
    <row r="465" spans="2:15" ht="15.75" x14ac:dyDescent="0.25">
      <c r="B465" s="103" t="str">
        <f>IF(L465="","",IF(Declaration!$I$4="English",L465,IF(Declaration!$I$4="French",VLOOKUP($L465,Languages!$A$1:$G$5057,2,FALSE),IF(Declaration!$I$4="Spanish",VLOOKUP($L465,Languages!$A$1:$G$5057,3,FALSE),IF(Declaration!$I$4="German",VLOOKUP($L465,Languages!$A$1:$G$5057,4,FALSE),IF(Declaration!$I$4="Chinese",VLOOKUP($L465,Languages!$A$1:$G$5057,5,FALSE),IF(Declaration!$I$4="Japanese",VLOOKUP($L465,Languages!$A$1:$G$5057,6,FALSE),IF(Declaration!$I$4="Portugese",VLOOKUP($L465,Languages!$A$1:$G$5057,7,FALSE)))))))))</f>
        <v>Tomatoes</v>
      </c>
      <c r="C465" s="103" t="str">
        <f>IF(M465="","",IF(Declaration!$I$4="English",M465,IF(Declaration!$I$4="French",VLOOKUP($M465,Languages!$A$1:$G$5057,2,FALSE),IF(Declaration!$I$4="Spanish",VLOOKUP($M465,Languages!$A$1:$G$5057,3,FALSE),IF(Declaration!$I$4="German",VLOOKUP($M465,Languages!$A$1:$G$5057,4,FALSE),IF(Declaration!$I$4="Chinese",VLOOKUP($M465,Languages!$A$1:$G$5057,5,FALSE),IF(Declaration!$I$4="Japanese",VLOOKUP($M465,Languages!$A$1:$G$5057,6,FALSE),IF(Declaration!$I$4="Portugese",VLOOKUP($M465,Languages!$A$1:$G$5057,7,FALSE)))))))))</f>
        <v>Argentina</v>
      </c>
      <c r="D465" s="199"/>
      <c r="E465" s="199"/>
      <c r="H465">
        <f t="shared" si="35"/>
        <v>0</v>
      </c>
      <c r="L465" t="s">
        <v>89</v>
      </c>
      <c r="M465" t="s">
        <v>1252</v>
      </c>
      <c r="N465" t="str">
        <f t="shared" si="33"/>
        <v>Tomatoes</v>
      </c>
      <c r="O465" t="str">
        <f t="shared" si="34"/>
        <v>Tomatoes</v>
      </c>
    </row>
    <row r="466" spans="2:15" ht="15.75" x14ac:dyDescent="0.25">
      <c r="B466" s="103" t="str">
        <f>IF(L466="","",IF(Declaration!$I$4="English",L466,IF(Declaration!$I$4="French",VLOOKUP($L466,Languages!$A$1:$G$5057,2,FALSE),IF(Declaration!$I$4="Spanish",VLOOKUP($L466,Languages!$A$1:$G$5057,3,FALSE),IF(Declaration!$I$4="German",VLOOKUP($L466,Languages!$A$1:$G$5057,4,FALSE),IF(Declaration!$I$4="Chinese",VLOOKUP($L466,Languages!$A$1:$G$5057,5,FALSE),IF(Declaration!$I$4="Japanese",VLOOKUP($L466,Languages!$A$1:$G$5057,6,FALSE),IF(Declaration!$I$4="Portugese",VLOOKUP($L466,Languages!$A$1:$G$5057,7,FALSE)))))))))</f>
        <v>Tomatoes</v>
      </c>
      <c r="C466" s="103" t="str">
        <f>IF(M466="","",IF(Declaration!$I$4="English",M466,IF(Declaration!$I$4="French",VLOOKUP($M466,Languages!$A$1:$G$5057,2,FALSE),IF(Declaration!$I$4="Spanish",VLOOKUP($M466,Languages!$A$1:$G$5057,3,FALSE),IF(Declaration!$I$4="German",VLOOKUP($M466,Languages!$A$1:$G$5057,4,FALSE),IF(Declaration!$I$4="Chinese",VLOOKUP($M466,Languages!$A$1:$G$5057,5,FALSE),IF(Declaration!$I$4="Japanese",VLOOKUP($M466,Languages!$A$1:$G$5057,6,FALSE),IF(Declaration!$I$4="Portugese",VLOOKUP($M466,Languages!$A$1:$G$5057,7,FALSE)))))))))</f>
        <v>Dominican Republic</v>
      </c>
      <c r="D466" s="199"/>
      <c r="E466" s="199"/>
      <c r="H466">
        <f t="shared" si="35"/>
        <v>0</v>
      </c>
      <c r="L466" t="s">
        <v>89</v>
      </c>
      <c r="M466" t="s">
        <v>1514</v>
      </c>
      <c r="N466" t="str">
        <f t="shared" si="33"/>
        <v>Tomatoes</v>
      </c>
      <c r="O466" t="str">
        <f t="shared" si="34"/>
        <v>Tomatoes</v>
      </c>
    </row>
    <row r="467" spans="2:15" ht="15.75" x14ac:dyDescent="0.25">
      <c r="B467" s="103" t="str">
        <f>IF(L467="","",IF(Declaration!$I$4="English",L467,IF(Declaration!$I$4="French",VLOOKUP($L467,Languages!$A$1:$G$5057,2,FALSE),IF(Declaration!$I$4="Spanish",VLOOKUP($L467,Languages!$A$1:$G$5057,3,FALSE),IF(Declaration!$I$4="German",VLOOKUP($L467,Languages!$A$1:$G$5057,4,FALSE),IF(Declaration!$I$4="Chinese",VLOOKUP($L467,Languages!$A$1:$G$5057,5,FALSE),IF(Declaration!$I$4="Japanese",VLOOKUP($L467,Languages!$A$1:$G$5057,6,FALSE),IF(Declaration!$I$4="Portugese",VLOOKUP($L467,Languages!$A$1:$G$5057,7,FALSE)))))))))</f>
        <v>Tomatoes</v>
      </c>
      <c r="C467" s="103" t="str">
        <f>IF(M467="","",IF(Declaration!$I$4="English",M467,IF(Declaration!$I$4="French",VLOOKUP($M467,Languages!$A$1:$G$5057,2,FALSE),IF(Declaration!$I$4="Spanish",VLOOKUP($M467,Languages!$A$1:$G$5057,3,FALSE),IF(Declaration!$I$4="German",VLOOKUP($M467,Languages!$A$1:$G$5057,4,FALSE),IF(Declaration!$I$4="Chinese",VLOOKUP($M467,Languages!$A$1:$G$5057,5,FALSE),IF(Declaration!$I$4="Japanese",VLOOKUP($M467,Languages!$A$1:$G$5057,6,FALSE),IF(Declaration!$I$4="Portugese",VLOOKUP($M467,Languages!$A$1:$G$5057,7,FALSE)))))))))</f>
        <v>Mexico</v>
      </c>
      <c r="D467" s="199"/>
      <c r="E467" s="199"/>
      <c r="H467">
        <f t="shared" si="35"/>
        <v>0</v>
      </c>
      <c r="L467" t="s">
        <v>89</v>
      </c>
      <c r="M467" t="s">
        <v>1870</v>
      </c>
      <c r="N467" t="str">
        <f t="shared" si="33"/>
        <v>Tomatoes</v>
      </c>
      <c r="O467" t="str">
        <f t="shared" si="34"/>
        <v>Tomatoes</v>
      </c>
    </row>
    <row r="468" spans="2:15" ht="15.75" x14ac:dyDescent="0.25">
      <c r="B468" s="103" t="str">
        <f>IF(L468="","",IF(Declaration!$I$4="English",L468,IF(Declaration!$I$4="French",VLOOKUP($L468,Languages!$A$1:$G$5057,2,FALSE),IF(Declaration!$I$4="Spanish",VLOOKUP($L468,Languages!$A$1:$G$5057,3,FALSE),IF(Declaration!$I$4="German",VLOOKUP($L468,Languages!$A$1:$G$5057,4,FALSE),IF(Declaration!$I$4="Chinese",VLOOKUP($L468,Languages!$A$1:$G$5057,5,FALSE),IF(Declaration!$I$4="Japanese",VLOOKUP($L468,Languages!$A$1:$G$5057,6,FALSE),IF(Declaration!$I$4="Portugese",VLOOKUP($L468,Languages!$A$1:$G$5057,7,FALSE)))))))))</f>
        <v>Tomatoes</v>
      </c>
      <c r="C468" s="103" t="str">
        <f>IF(M468="","",IF(Declaration!$I$4="English",M468,IF(Declaration!$I$4="French",VLOOKUP($M468,Languages!$A$1:$G$5057,2,FALSE),IF(Declaration!$I$4="Spanish",VLOOKUP($M468,Languages!$A$1:$G$5057,3,FALSE),IF(Declaration!$I$4="German",VLOOKUP($M468,Languages!$A$1:$G$5057,4,FALSE),IF(Declaration!$I$4="Chinese",VLOOKUP($M468,Languages!$A$1:$G$5057,5,FALSE),IF(Declaration!$I$4="Japanese",VLOOKUP($M468,Languages!$A$1:$G$5057,6,FALSE),IF(Declaration!$I$4="Portugese",VLOOKUP($M468,Languages!$A$1:$G$5057,7,FALSE)))))))))</f>
        <v>Paraguay</v>
      </c>
      <c r="D468" s="199"/>
      <c r="E468" s="199"/>
      <c r="H468">
        <f t="shared" si="35"/>
        <v>0</v>
      </c>
      <c r="L468" t="s">
        <v>89</v>
      </c>
      <c r="M468" t="s">
        <v>2003</v>
      </c>
      <c r="N468" t="str">
        <f t="shared" ref="N468:N478" si="36">B468&amp;D468</f>
        <v>Tomatoes</v>
      </c>
      <c r="O468" t="str">
        <f t="shared" ref="O468:O478" si="37">B468&amp;E468</f>
        <v>Tomatoes</v>
      </c>
    </row>
    <row r="469" spans="2:15" ht="15.75" x14ac:dyDescent="0.25">
      <c r="B469" s="103" t="str">
        <f>IF(L469="","",IF(Declaration!$I$4="English",L469,IF(Declaration!$I$4="French",VLOOKUP($L469,Languages!$A$1:$G$5057,2,FALSE),IF(Declaration!$I$4="Spanish",VLOOKUP($L469,Languages!$A$1:$G$5057,3,FALSE),IF(Declaration!$I$4="German",VLOOKUP($L469,Languages!$A$1:$G$5057,4,FALSE),IF(Declaration!$I$4="Chinese",VLOOKUP($L469,Languages!$A$1:$G$5057,5,FALSE),IF(Declaration!$I$4="Japanese",VLOOKUP($L469,Languages!$A$1:$G$5057,6,FALSE),IF(Declaration!$I$4="Portugese",VLOOKUP($L469,Languages!$A$1:$G$5057,7,FALSE)))))))))</f>
        <v>Toys</v>
      </c>
      <c r="C469" s="103" t="str">
        <f>IF(M469="","",IF(Declaration!$I$4="English",M469,IF(Declaration!$I$4="French",VLOOKUP($M469,Languages!$A$1:$G$5057,2,FALSE),IF(Declaration!$I$4="Spanish",VLOOKUP($M469,Languages!$A$1:$G$5057,3,FALSE),IF(Declaration!$I$4="German",VLOOKUP($M469,Languages!$A$1:$G$5057,4,FALSE),IF(Declaration!$I$4="Chinese",VLOOKUP($M469,Languages!$A$1:$G$5057,5,FALSE),IF(Declaration!$I$4="Japanese",VLOOKUP($M469,Languages!$A$1:$G$5057,6,FALSE),IF(Declaration!$I$4="Portugese",VLOOKUP($M469,Languages!$A$1:$G$5057,7,FALSE)))))))))</f>
        <v>China</v>
      </c>
      <c r="D469" s="199"/>
      <c r="E469" s="199"/>
      <c r="H469">
        <f t="shared" si="35"/>
        <v>0</v>
      </c>
      <c r="L469" t="s">
        <v>140</v>
      </c>
      <c r="M469" t="s">
        <v>1413</v>
      </c>
      <c r="N469" t="str">
        <f t="shared" si="36"/>
        <v>Toys</v>
      </c>
      <c r="O469" t="str">
        <f t="shared" si="37"/>
        <v>Toys</v>
      </c>
    </row>
    <row r="470" spans="2:15" ht="15.75" x14ac:dyDescent="0.25">
      <c r="B470" s="103" t="str">
        <f>IF(L470="","",IF(Declaration!$I$4="English",L470,IF(Declaration!$I$4="French",VLOOKUP($L470,Languages!$A$1:$G$5057,2,FALSE),IF(Declaration!$I$4="Spanish",VLOOKUP($L470,Languages!$A$1:$G$5057,3,FALSE),IF(Declaration!$I$4="German",VLOOKUP($L470,Languages!$A$1:$G$5057,4,FALSE),IF(Declaration!$I$4="Chinese",VLOOKUP($L470,Languages!$A$1:$G$5057,5,FALSE),IF(Declaration!$I$4="Japanese",VLOOKUP($L470,Languages!$A$1:$G$5057,6,FALSE),IF(Declaration!$I$4="Portugese",VLOOKUP($L470,Languages!$A$1:$G$5057,7,FALSE)))))))))</f>
        <v>Trona (mineral)</v>
      </c>
      <c r="C470" s="103" t="str">
        <f>IF(M470="","",IF(Declaration!$I$4="English",M470,IF(Declaration!$I$4="French",VLOOKUP($M470,Languages!$A$1:$G$5057,2,FALSE),IF(Declaration!$I$4="Spanish",VLOOKUP($M470,Languages!$A$1:$G$5057,3,FALSE),IF(Declaration!$I$4="German",VLOOKUP($M470,Languages!$A$1:$G$5057,4,FALSE),IF(Declaration!$I$4="Chinese",VLOOKUP($M470,Languages!$A$1:$G$5057,5,FALSE),IF(Declaration!$I$4="Japanese",VLOOKUP($M470,Languages!$A$1:$G$5057,6,FALSE),IF(Declaration!$I$4="Portugese",VLOOKUP($M470,Languages!$A$1:$G$5057,7,FALSE)))))))))</f>
        <v>Niger</v>
      </c>
      <c r="D470" s="199"/>
      <c r="E470" s="199"/>
      <c r="H470">
        <f t="shared" si="35"/>
        <v>0</v>
      </c>
      <c r="L470" t="s">
        <v>171</v>
      </c>
      <c r="M470" t="s">
        <v>1950</v>
      </c>
      <c r="N470" t="str">
        <f t="shared" si="36"/>
        <v>Trona (mineral)</v>
      </c>
      <c r="O470" t="str">
        <f t="shared" si="37"/>
        <v>Trona (mineral)</v>
      </c>
    </row>
    <row r="471" spans="2:15" ht="15.75" x14ac:dyDescent="0.25">
      <c r="B471" s="103" t="str">
        <f>IF(L471="","",IF(Declaration!$I$4="English",L471,IF(Declaration!$I$4="French",VLOOKUP($L471,Languages!$A$1:$G$5057,2,FALSE),IF(Declaration!$I$4="Spanish",VLOOKUP($L471,Languages!$A$1:$G$5057,3,FALSE),IF(Declaration!$I$4="German",VLOOKUP($L471,Languages!$A$1:$G$5057,4,FALSE),IF(Declaration!$I$4="Chinese",VLOOKUP($L471,Languages!$A$1:$G$5057,5,FALSE),IF(Declaration!$I$4="Japanese",VLOOKUP($L471,Languages!$A$1:$G$5057,6,FALSE),IF(Declaration!$I$4="Portugese",VLOOKUP($L471,Languages!$A$1:$G$5057,7,FALSE)))))))))</f>
        <v>Tungsten ore (wolframite)</v>
      </c>
      <c r="C471" s="103" t="str">
        <f>IF(M471="","",IF(Declaration!$I$4="English",M471,IF(Declaration!$I$4="French",VLOOKUP($M471,Languages!$A$1:$G$5057,2,FALSE),IF(Declaration!$I$4="Spanish",VLOOKUP($M471,Languages!$A$1:$G$5057,3,FALSE),IF(Declaration!$I$4="German",VLOOKUP($M471,Languages!$A$1:$G$5057,4,FALSE),IF(Declaration!$I$4="Chinese",VLOOKUP($M471,Languages!$A$1:$G$5057,5,FALSE),IF(Declaration!$I$4="Japanese",VLOOKUP($M471,Languages!$A$1:$G$5057,6,FALSE),IF(Declaration!$I$4="Portugese",VLOOKUP($M471,Languages!$A$1:$G$5057,7,FALSE)))))))))</f>
        <v>Democratic Republic of the Congo</v>
      </c>
      <c r="D471" s="199"/>
      <c r="E471" s="199"/>
      <c r="H471">
        <f t="shared" si="35"/>
        <v>0</v>
      </c>
      <c r="L471" t="s">
        <v>172</v>
      </c>
      <c r="M471" t="s">
        <v>5019</v>
      </c>
      <c r="N471" t="str">
        <f t="shared" si="36"/>
        <v>Tungsten ore (wolframite)</v>
      </c>
      <c r="O471" t="str">
        <f t="shared" si="37"/>
        <v>Tungsten ore (wolframite)</v>
      </c>
    </row>
    <row r="472" spans="2:15" ht="15.75" x14ac:dyDescent="0.25">
      <c r="B472" s="103" t="str">
        <f>IF(L472="","",IF(Declaration!$I$4="English",L472,IF(Declaration!$I$4="French",VLOOKUP($L472,Languages!$A$1:$G$5057,2,FALSE),IF(Declaration!$I$4="Spanish",VLOOKUP($L472,Languages!$A$1:$G$5057,3,FALSE),IF(Declaration!$I$4="German",VLOOKUP($L472,Languages!$A$1:$G$5057,4,FALSE),IF(Declaration!$I$4="Chinese",VLOOKUP($L472,Languages!$A$1:$G$5057,5,FALSE),IF(Declaration!$I$4="Japanese",VLOOKUP($L472,Languages!$A$1:$G$5057,6,FALSE),IF(Declaration!$I$4="Portugese",VLOOKUP($L472,Languages!$A$1:$G$5057,7,FALSE)))))))))</f>
        <v>Vanilla</v>
      </c>
      <c r="C472" s="103" t="str">
        <f>IF(M472="","",IF(Declaration!$I$4="English",M472,IF(Declaration!$I$4="French",VLOOKUP($M472,Languages!$A$1:$G$5057,2,FALSE),IF(Declaration!$I$4="Spanish",VLOOKUP($M472,Languages!$A$1:$G$5057,3,FALSE),IF(Declaration!$I$4="German",VLOOKUP($M472,Languages!$A$1:$G$5057,4,FALSE),IF(Declaration!$I$4="Chinese",VLOOKUP($M472,Languages!$A$1:$G$5057,5,FALSE),IF(Declaration!$I$4="Japanese",VLOOKUP($M472,Languages!$A$1:$G$5057,6,FALSE),IF(Declaration!$I$4="Portugese",VLOOKUP($M472,Languages!$A$1:$G$5057,7,FALSE)))))))))</f>
        <v>Madagascar</v>
      </c>
      <c r="D472" s="199"/>
      <c r="E472" s="199"/>
      <c r="H472">
        <f t="shared" si="35"/>
        <v>0</v>
      </c>
      <c r="L472" t="s">
        <v>90</v>
      </c>
      <c r="M472" t="s">
        <v>1823</v>
      </c>
      <c r="N472" t="str">
        <f t="shared" si="36"/>
        <v>Vanilla</v>
      </c>
      <c r="O472" t="str">
        <f t="shared" si="37"/>
        <v>Vanilla</v>
      </c>
    </row>
    <row r="473" spans="2:15" ht="15.75" x14ac:dyDescent="0.25">
      <c r="B473" s="103" t="str">
        <f>IF(L473="","",IF(Declaration!$I$4="English",L473,IF(Declaration!$I$4="French",VLOOKUP($L473,Languages!$A$1:$G$5057,2,FALSE),IF(Declaration!$I$4="Spanish",VLOOKUP($L473,Languages!$A$1:$G$5057,3,FALSE),IF(Declaration!$I$4="German",VLOOKUP($L473,Languages!$A$1:$G$5057,4,FALSE),IF(Declaration!$I$4="Chinese",VLOOKUP($L473,Languages!$A$1:$G$5057,5,FALSE),IF(Declaration!$I$4="Japanese",VLOOKUP($L473,Languages!$A$1:$G$5057,6,FALSE),IF(Declaration!$I$4="Portugese",VLOOKUP($L473,Languages!$A$1:$G$5057,7,FALSE)))))))))</f>
        <v>Vanilla</v>
      </c>
      <c r="C473" s="103" t="str">
        <f>IF(M473="","",IF(Declaration!$I$4="English",M473,IF(Declaration!$I$4="French",VLOOKUP($M473,Languages!$A$1:$G$5057,2,FALSE),IF(Declaration!$I$4="Spanish",VLOOKUP($M473,Languages!$A$1:$G$5057,3,FALSE),IF(Declaration!$I$4="German",VLOOKUP($M473,Languages!$A$1:$G$5057,4,FALSE),IF(Declaration!$I$4="Chinese",VLOOKUP($M473,Languages!$A$1:$G$5057,5,FALSE),IF(Declaration!$I$4="Japanese",VLOOKUP($M473,Languages!$A$1:$G$5057,6,FALSE),IF(Declaration!$I$4="Portugese",VLOOKUP($M473,Languages!$A$1:$G$5057,7,FALSE)))))))))</f>
        <v>Uganda</v>
      </c>
      <c r="D473" s="199"/>
      <c r="E473" s="199"/>
      <c r="H473">
        <f t="shared" si="35"/>
        <v>0</v>
      </c>
      <c r="L473" t="s">
        <v>90</v>
      </c>
      <c r="M473" t="s">
        <v>2272</v>
      </c>
      <c r="N473" t="str">
        <f t="shared" si="36"/>
        <v>Vanilla</v>
      </c>
      <c r="O473" t="str">
        <f t="shared" si="37"/>
        <v>Vanilla</v>
      </c>
    </row>
    <row r="474" spans="2:15" ht="15.75" x14ac:dyDescent="0.25">
      <c r="B474" s="103" t="str">
        <f>IF(L474="","",IF(Declaration!$I$4="English",L474,IF(Declaration!$I$4="French",VLOOKUP($L474,Languages!$A$1:$G$5057,2,FALSE),IF(Declaration!$I$4="Spanish",VLOOKUP($L474,Languages!$A$1:$G$5057,3,FALSE),IF(Declaration!$I$4="German",VLOOKUP($L474,Languages!$A$1:$G$5057,4,FALSE),IF(Declaration!$I$4="Chinese",VLOOKUP($L474,Languages!$A$1:$G$5057,5,FALSE),IF(Declaration!$I$4="Japanese",VLOOKUP($L474,Languages!$A$1:$G$5057,6,FALSE),IF(Declaration!$I$4="Portugese",VLOOKUP($L474,Languages!$A$1:$G$5057,7,FALSE)))))))))</f>
        <v>Vinyl</v>
      </c>
      <c r="C474" s="103" t="str">
        <f>IF(M474="","",IF(Declaration!$I$4="English",M474,IF(Declaration!$I$4="French",VLOOKUP($M474,Languages!$A$1:$G$5057,2,FALSE),IF(Declaration!$I$4="Spanish",VLOOKUP($M474,Languages!$A$1:$G$5057,3,FALSE),IF(Declaration!$I$4="German",VLOOKUP($M474,Languages!$A$1:$G$5057,4,FALSE),IF(Declaration!$I$4="Chinese",VLOOKUP($M474,Languages!$A$1:$G$5057,5,FALSE),IF(Declaration!$I$4="Japanese",VLOOKUP($M474,Languages!$A$1:$G$5057,6,FALSE),IF(Declaration!$I$4="Portugese",VLOOKUP($M474,Languages!$A$1:$G$5057,7,FALSE)))))))))</f>
        <v>China</v>
      </c>
      <c r="D474" s="199"/>
      <c r="E474" s="199"/>
      <c r="H474">
        <f t="shared" si="35"/>
        <v>0</v>
      </c>
      <c r="L474" t="s">
        <v>5389</v>
      </c>
      <c r="M474" t="s">
        <v>1413</v>
      </c>
      <c r="N474" t="str">
        <f t="shared" ref="N474" si="38">B474&amp;D474</f>
        <v>Vinyl</v>
      </c>
      <c r="O474" t="str">
        <f t="shared" ref="O474" si="39">B474&amp;E474</f>
        <v>Vinyl</v>
      </c>
    </row>
    <row r="475" spans="2:15" ht="15.75" x14ac:dyDescent="0.25">
      <c r="B475" s="103" t="str">
        <f>IF(L475="","",IF(Declaration!$I$4="English",L475,IF(Declaration!$I$4="French",VLOOKUP($L475,Languages!$A$1:$G$5057,2,FALSE),IF(Declaration!$I$4="Spanish",VLOOKUP($L475,Languages!$A$1:$G$5057,3,FALSE),IF(Declaration!$I$4="German",VLOOKUP($L475,Languages!$A$1:$G$5057,4,FALSE),IF(Declaration!$I$4="Chinese",VLOOKUP($L475,Languages!$A$1:$G$5057,5,FALSE),IF(Declaration!$I$4="Japanese",VLOOKUP($L475,Languages!$A$1:$G$5057,6,FALSE),IF(Declaration!$I$4="Portugese",VLOOKUP($L475,Languages!$A$1:$G$5057,7,FALSE)))))))))</f>
        <v>Wheat</v>
      </c>
      <c r="C475" s="103" t="str">
        <f>IF(M475="","",IF(Declaration!$I$4="English",M475,IF(Declaration!$I$4="French",VLOOKUP($M475,Languages!$A$1:$G$5057,2,FALSE),IF(Declaration!$I$4="Spanish",VLOOKUP($M475,Languages!$A$1:$G$5057,3,FALSE),IF(Declaration!$I$4="German",VLOOKUP($M475,Languages!$A$1:$G$5057,4,FALSE),IF(Declaration!$I$4="Chinese",VLOOKUP($M475,Languages!$A$1:$G$5057,5,FALSE),IF(Declaration!$I$4="Japanese",VLOOKUP($M475,Languages!$A$1:$G$5057,6,FALSE),IF(Declaration!$I$4="Portugese",VLOOKUP($M475,Languages!$A$1:$G$5057,7,FALSE)))))))))</f>
        <v>Pakistan</v>
      </c>
      <c r="D475" s="199"/>
      <c r="E475" s="199"/>
      <c r="H475">
        <f t="shared" si="35"/>
        <v>0</v>
      </c>
      <c r="L475" t="s">
        <v>91</v>
      </c>
      <c r="M475" t="s">
        <v>1976</v>
      </c>
      <c r="N475" t="str">
        <f t="shared" si="36"/>
        <v>Wheat</v>
      </c>
      <c r="O475" t="str">
        <f t="shared" si="37"/>
        <v>Wheat</v>
      </c>
    </row>
    <row r="476" spans="2:15" ht="15.75" x14ac:dyDescent="0.25">
      <c r="B476" s="103" t="str">
        <f>IF(L476="","",IF(Declaration!$I$4="English",L476,IF(Declaration!$I$4="French",VLOOKUP($L476,Languages!$A$1:$G$5057,2,FALSE),IF(Declaration!$I$4="Spanish",VLOOKUP($L476,Languages!$A$1:$G$5057,3,FALSE),IF(Declaration!$I$4="German",VLOOKUP($L476,Languages!$A$1:$G$5057,4,FALSE),IF(Declaration!$I$4="Chinese",VLOOKUP($L476,Languages!$A$1:$G$5057,5,FALSE),IF(Declaration!$I$4="Japanese",VLOOKUP($L476,Languages!$A$1:$G$5057,6,FALSE),IF(Declaration!$I$4="Portugese",VLOOKUP($L476,Languages!$A$1:$G$5057,7,FALSE)))))))))</f>
        <v>Yerba Mate (stimulant plant)</v>
      </c>
      <c r="C476" s="103" t="str">
        <f>IF(M476="","",IF(Declaration!$I$4="English",M476,IF(Declaration!$I$4="French",VLOOKUP($M476,Languages!$A$1:$G$5057,2,FALSE),IF(Declaration!$I$4="Spanish",VLOOKUP($M476,Languages!$A$1:$G$5057,3,FALSE),IF(Declaration!$I$4="German",VLOOKUP($M476,Languages!$A$1:$G$5057,4,FALSE),IF(Declaration!$I$4="Chinese",VLOOKUP($M476,Languages!$A$1:$G$5057,5,FALSE),IF(Declaration!$I$4="Japanese",VLOOKUP($M476,Languages!$A$1:$G$5057,6,FALSE),IF(Declaration!$I$4="Portugese",VLOOKUP($M476,Languages!$A$1:$G$5057,7,FALSE)))))))))</f>
        <v>Argentina</v>
      </c>
      <c r="D476" s="199"/>
      <c r="E476" s="199"/>
      <c r="H476">
        <f t="shared" si="35"/>
        <v>0</v>
      </c>
      <c r="L476" t="s">
        <v>92</v>
      </c>
      <c r="M476" t="s">
        <v>1252</v>
      </c>
      <c r="N476" t="str">
        <f t="shared" si="36"/>
        <v>Yerba Mate (stimulant plant)</v>
      </c>
      <c r="O476" t="str">
        <f t="shared" si="37"/>
        <v>Yerba Mate (stimulant plant)</v>
      </c>
    </row>
    <row r="477" spans="2:15" ht="15.75" x14ac:dyDescent="0.25">
      <c r="B477" s="103" t="str">
        <f>IF(L477="","",IF(Declaration!$I$4="English",L477,IF(Declaration!$I$4="French",VLOOKUP($L477,Languages!$A$1:$G$5057,2,FALSE),IF(Declaration!$I$4="Spanish",VLOOKUP($L477,Languages!$A$1:$G$5057,3,FALSE),IF(Declaration!$I$4="German",VLOOKUP($L477,Languages!$A$1:$G$5057,4,FALSE),IF(Declaration!$I$4="Chinese",VLOOKUP($L477,Languages!$A$1:$G$5057,5,FALSE),IF(Declaration!$I$4="Japanese",VLOOKUP($L477,Languages!$A$1:$G$5057,6,FALSE),IF(Declaration!$I$4="Portugese",VLOOKUP($L477,Languages!$A$1:$G$5057,7,FALSE)))))))))</f>
        <v>Yerba Mate (stimulant plant)</v>
      </c>
      <c r="C477" s="103" t="str">
        <f>IF(M477="","",IF(Declaration!$I$4="English",M477,IF(Declaration!$I$4="French",VLOOKUP($M477,Languages!$A$1:$G$5057,2,FALSE),IF(Declaration!$I$4="Spanish",VLOOKUP($M477,Languages!$A$1:$G$5057,3,FALSE),IF(Declaration!$I$4="German",VLOOKUP($M477,Languages!$A$1:$G$5057,4,FALSE),IF(Declaration!$I$4="Chinese",VLOOKUP($M477,Languages!$A$1:$G$5057,5,FALSE),IF(Declaration!$I$4="Japanese",VLOOKUP($M477,Languages!$A$1:$G$5057,6,FALSE),IF(Declaration!$I$4="Portugese",VLOOKUP($M477,Languages!$A$1:$G$5057,7,FALSE)))))))))</f>
        <v>Paraguay</v>
      </c>
      <c r="D477" s="199"/>
      <c r="E477" s="199"/>
      <c r="H477">
        <f t="shared" si="35"/>
        <v>0</v>
      </c>
      <c r="L477" t="s">
        <v>92</v>
      </c>
      <c r="M477" t="s">
        <v>2003</v>
      </c>
      <c r="N477" t="str">
        <f t="shared" si="36"/>
        <v>Yerba Mate (stimulant plant)</v>
      </c>
      <c r="O477" t="str">
        <f t="shared" si="37"/>
        <v>Yerba Mate (stimulant plant)</v>
      </c>
    </row>
    <row r="478" spans="2:15" ht="15.75" x14ac:dyDescent="0.25">
      <c r="B478" s="103" t="str">
        <f>IF(L478="","",IF(Declaration!$I$4="English",L478,IF(Declaration!$I$4="French",VLOOKUP($L478,Languages!$A$1:$G$5057,2,FALSE),IF(Declaration!$I$4="Spanish",VLOOKUP($L478,Languages!$A$1:$G$5057,3,FALSE),IF(Declaration!$I$4="German",VLOOKUP($L478,Languages!$A$1:$G$5057,4,FALSE),IF(Declaration!$I$4="Chinese",VLOOKUP($L478,Languages!$A$1:$G$5057,5,FALSE),IF(Declaration!$I$4="Japanese",VLOOKUP($L478,Languages!$A$1:$G$5057,6,FALSE),IF(Declaration!$I$4="Portugese",VLOOKUP($L478,Languages!$A$1:$G$5057,7,FALSE)))))))))</f>
        <v>Zinc</v>
      </c>
      <c r="C478" s="103" t="str">
        <f>IF(M478="","",IF(Declaration!$I$4="English",M478,IF(Declaration!$I$4="French",VLOOKUP($M478,Languages!$A$1:$G$5057,2,FALSE),IF(Declaration!$I$4="Spanish",VLOOKUP($M478,Languages!$A$1:$G$5057,3,FALSE),IF(Declaration!$I$4="German",VLOOKUP($M478,Languages!$A$1:$G$5057,4,FALSE),IF(Declaration!$I$4="Chinese",VLOOKUP($M478,Languages!$A$1:$G$5057,5,FALSE),IF(Declaration!$I$4="Japanese",VLOOKUP($M478,Languages!$A$1:$G$5057,6,FALSE),IF(Declaration!$I$4="Portugese",VLOOKUP($M478,Languages!$A$1:$G$5057,7,FALSE)))))))))</f>
        <v>Bolivia</v>
      </c>
      <c r="D478" s="199"/>
      <c r="E478" s="199"/>
      <c r="H478">
        <f t="shared" si="35"/>
        <v>0</v>
      </c>
      <c r="L478" t="s">
        <v>173</v>
      </c>
      <c r="M478" t="s">
        <v>4988</v>
      </c>
      <c r="N478" t="str">
        <f t="shared" si="36"/>
        <v>Zinc</v>
      </c>
      <c r="O478" t="str">
        <f t="shared" si="37"/>
        <v>Zinc</v>
      </c>
    </row>
    <row r="479" spans="2:15" x14ac:dyDescent="0.25">
      <c r="B479" s="400" t="s">
        <v>5415</v>
      </c>
      <c r="C479" s="408"/>
      <c r="D479" s="408"/>
      <c r="E479" s="401"/>
    </row>
  </sheetData>
  <sheetProtection algorithmName="SHA-512" hashValue="rcJdJQ5QShkNUzcjhOlueTtD645jHNu/cHHtBxEyL0HiNx9mdvs3xRG12zNimnM8ZoM1PlLMOGnhuC1gNcRnjg==" saltValue="XyklFVO2grS0Q5zCIVDdvg==" spinCount="100000" sheet="1" objects="1" scenarios="1"/>
  <mergeCells count="4">
    <mergeCell ref="B2:E2"/>
    <mergeCell ref="B3:E3"/>
    <mergeCell ref="B4:E4"/>
    <mergeCell ref="B479:E479"/>
  </mergeCells>
  <dataValidations count="2">
    <dataValidation type="list" allowBlank="1" showInputMessage="1" showErrorMessage="1" sqref="E6:E478" xr:uid="{FD541C6A-B6F9-4E58-95A9-2880299EA531}">
      <formula1>$J$6:$J$9</formula1>
    </dataValidation>
    <dataValidation type="list" allowBlank="1" showInputMessage="1" showErrorMessage="1" sqref="D6:D478" xr:uid="{0F8FCCC7-FBFD-44D7-8216-6671C1579B78}">
      <formula1>$J$10:$J$12</formula1>
    </dataValidation>
  </dataValidations>
  <pageMargins left="0.7" right="0.7" top="0.75" bottom="0.75" header="0.3" footer="0.3"/>
  <pageSetup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1" id="{5625CF5A-ECF9-4BA7-8AF3-0572AEB6BCCA}">
            <xm:f>COUNTIF(Declaration!$D$33:$D$37,$B6)=0</xm:f>
            <x14:dxf>
              <fill>
                <patternFill patternType="solid">
                  <bgColor theme="0" tint="-0.34998626667073579"/>
                </patternFill>
              </fill>
            </x14:dxf>
          </x14:cfRule>
          <xm:sqref>D6:E478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CFD75-2085-416B-B243-6B4CC254189D}">
  <sheetPr codeName="Sheet8">
    <tabColor theme="4" tint="0.59999389629810485"/>
  </sheetPr>
  <dimension ref="A2:G1043"/>
  <sheetViews>
    <sheetView topLeftCell="A2" zoomScaleNormal="100" workbookViewId="0">
      <selection activeCell="D15" sqref="D15"/>
    </sheetView>
  </sheetViews>
  <sheetFormatPr defaultColWidth="0" defaultRowHeight="15.75" zeroHeight="1" x14ac:dyDescent="0.3"/>
  <cols>
    <col min="1" max="1" width="3.7109375" style="23" customWidth="1"/>
    <col min="2" max="2" width="52.42578125" style="27" bestFit="1" customWidth="1"/>
    <col min="3" max="3" width="43.7109375" style="27" customWidth="1"/>
    <col min="4" max="4" width="23.140625" style="23" customWidth="1"/>
    <col min="5" max="16384" width="15.140625" style="23" hidden="1"/>
  </cols>
  <sheetData>
    <row r="2" spans="2:7" s="32" customFormat="1" ht="29.85" customHeight="1" x14ac:dyDescent="0.35">
      <c r="B2" s="396" t="str">
        <f>IF(Declaration!$I$4="English",Languages!A405,IF(Declaration!$I$4="French",Languages!B405,IF(Declaration!$I$4="Spanish",Languages!C405,IF(Declaration!$I$4="German",Languages!D405,IF(Declaration!$I$4="Chinese",Languages!E405,IF(Declaration!$I$4="Japanese",Languages!F405,IF(Declaration!$I$4="Portugese",Languages!G405)))))))</f>
        <v xml:space="preserve">For Question 3 on the 'Declaration' tab: </v>
      </c>
      <c r="C2" s="397"/>
    </row>
    <row r="3" spans="2:7" s="20" customFormat="1" ht="36" customHeight="1" x14ac:dyDescent="0.25">
      <c r="B3" s="398" t="str">
        <f>IF(Declaration!$I$4="English",Languages!A406,IF(Declaration!$I$4="French",Languages!B406,IF(Declaration!$I$4="Spanish",Languages!C406,IF(Declaration!$I$4="German",Languages!D406,IF(Declaration!$I$4="Chinese",Languages!E406,IF(Declaration!$I$4="Japanese",Languages!F406,IF(Declaration!$I$4="Portugese",Languages!G406)))))))</f>
        <v xml:space="preserve">Please indicate which of these provinces and cities your organization operates in by selecting 'Yes' in the dropdown menu next to each applicable province and city. </v>
      </c>
      <c r="C3" s="399"/>
      <c r="D3" s="32"/>
    </row>
    <row r="4" spans="2:7" s="20" customFormat="1" ht="91.5" customHeight="1" x14ac:dyDescent="0.25">
      <c r="B4" s="398" t="str">
        <f>IF(Declaration!$I$4="English",Languages!A407,IF(Declaration!$I$4="French",Languages!B407,IF(Declaration!$I$4="Spanish",Languages!C407,IF(Declaration!$I$4="German",Languages!D407,IF(Declaration!$I$4="Chinese",Languages!E407,IF(Declaration!$I$4="Japanese",Languages!F407,IF(Declaration!$I$4="Portugese",Languages!G407)))))))</f>
        <v xml:space="preserve">Provinces and cities listed are those known to have established, or be establishing, factories in the Xinjiang Uyghur Autonomous Region of China through the People's Republic of China government's mutual pairing assistance program according to the advisory on 'Risks and Considerations for Businesses with Supply Chain Exposure to Entities Engaged in Forced Labor and other Human Rights Abuses in Xinjiang' (July 2020). </v>
      </c>
      <c r="C4" s="399"/>
      <c r="D4" s="32"/>
    </row>
    <row r="5" spans="2:7" s="20" customFormat="1" ht="40.5" customHeight="1" x14ac:dyDescent="0.25">
      <c r="B5" s="105" t="str">
        <f>IF(Declaration!$I$4="English",Languages!A408,IF(Declaration!$I$4="French",Languages!B408,IF(Declaration!$I$4="Spanish",Languages!C408,IF(Declaration!$I$4="German",Languages!D408,IF(Declaration!$I$4="Chinese",Languages!E408,IF(Declaration!$I$4="Japanese",Languages!F408,IF(Declaration!$I$4="Portugese",Languages!G408)))))))</f>
        <v>Chinese Provinces and Cities</v>
      </c>
      <c r="C5" s="106" t="str">
        <f>IF(Declaration!$I$4="English",Languages!A427,IF(Declaration!$I$4="French",Languages!B427,IF(Declaration!$I$4="Spanish",Languages!C427,IF(Declaration!$I$4="German",Languages!D427,IF(Declaration!$I$4="Chinese",Languages!E427,IF(Declaration!$I$4="Japanese",Languages!F427,IF(Declaration!$I$4="Portugese",Languages!G427)))))))</f>
        <v xml:space="preserve"> Selection</v>
      </c>
      <c r="D5" s="21"/>
      <c r="E5" s="22"/>
      <c r="F5" s="22"/>
      <c r="G5" s="22"/>
    </row>
    <row r="6" spans="2:7" ht="15" customHeight="1" x14ac:dyDescent="0.3">
      <c r="B6" s="37" t="str">
        <f>IF(Declaration!$I$4="English",Languages!A409,IF(Declaration!$I$4="French",Languages!B409,IF(Declaration!$I$4="Spanish",Languages!C409,IF(Declaration!$I$4="German",Languages!D409,IF(Declaration!$I$4="Chinese",Languages!E409,IF(Declaration!$I$4="Japanese",Languages!F409,IF(Declaration!$I$4="Portugese",Languages!G409)))))))</f>
        <v>Anwei Province</v>
      </c>
      <c r="C6" s="69" t="s">
        <v>1000</v>
      </c>
      <c r="D6" s="85"/>
    </row>
    <row r="7" spans="2:7" ht="15" customHeight="1" x14ac:dyDescent="0.3">
      <c r="B7" s="37" t="str">
        <f>IF(Declaration!$I$4="English",Languages!A410,IF(Declaration!$I$4="French",Languages!B410,IF(Declaration!$I$4="Spanish",Languages!C410,IF(Declaration!$I$4="German",Languages!D410,IF(Declaration!$I$4="Chinese",Languages!E410,IF(Declaration!$I$4="Japanese",Languages!F410,IF(Declaration!$I$4="Portugese",Languages!G410)))))))</f>
        <v>Beijing City</v>
      </c>
      <c r="C7" s="69" t="s">
        <v>1000</v>
      </c>
      <c r="D7" s="85"/>
    </row>
    <row r="8" spans="2:7" ht="15" customHeight="1" x14ac:dyDescent="0.3">
      <c r="B8" s="37" t="str">
        <f>IF(Declaration!$I$4="English",Languages!A411,IF(Declaration!$I$4="French",Languages!B411,IF(Declaration!$I$4="Spanish",Languages!C411,IF(Declaration!$I$4="German",Languages!D411,IF(Declaration!$I$4="Chinese",Languages!E411,IF(Declaration!$I$4="Japanese",Languages!F411,IF(Declaration!$I$4="Portugese",Languages!G411)))))))</f>
        <v>Fujian Province</v>
      </c>
      <c r="C8" s="69" t="s">
        <v>1000</v>
      </c>
      <c r="D8" s="85"/>
    </row>
    <row r="9" spans="2:7" ht="15" customHeight="1" x14ac:dyDescent="0.3">
      <c r="B9" s="37" t="str">
        <f>IF(Declaration!$I$4="English",Languages!A412,IF(Declaration!$I$4="French",Languages!B412,IF(Declaration!$I$4="Spanish",Languages!C412,IF(Declaration!$I$4="German",Languages!D412,IF(Declaration!$I$4="Chinese",Languages!E412,IF(Declaration!$I$4="Japanese",Languages!F412,IF(Declaration!$I$4="Portugese",Languages!G412)))))))</f>
        <v>Guangdong Province</v>
      </c>
      <c r="C9" s="69" t="s">
        <v>1000</v>
      </c>
      <c r="D9" s="85"/>
    </row>
    <row r="10" spans="2:7" ht="15" customHeight="1" x14ac:dyDescent="0.3">
      <c r="B10" s="37" t="str">
        <f>IF(Declaration!$I$4="English",Languages!A413,IF(Declaration!$I$4="French",Languages!B413,IF(Declaration!$I$4="Spanish",Languages!C413,IF(Declaration!$I$4="German",Languages!D413,IF(Declaration!$I$4="Chinese",Languages!E413,IF(Declaration!$I$4="Japanese",Languages!F413,IF(Declaration!$I$4="Portugese",Languages!G413)))))))</f>
        <v>Hebei Province</v>
      </c>
      <c r="C10" s="69" t="s">
        <v>1000</v>
      </c>
      <c r="D10" s="85"/>
    </row>
    <row r="11" spans="2:7" ht="15" customHeight="1" x14ac:dyDescent="0.3">
      <c r="B11" s="37" t="str">
        <f>IF(Declaration!$I$4="English",Languages!A414,IF(Declaration!$I$4="French",Languages!B414,IF(Declaration!$I$4="Spanish",Languages!C414,IF(Declaration!$I$4="German",Languages!D414,IF(Declaration!$I$4="Chinese",Languages!E414,IF(Declaration!$I$4="Japanese",Languages!F414,IF(Declaration!$I$4="Portugese",Languages!G414)))))))</f>
        <v>Heilongjiang Province</v>
      </c>
      <c r="C11" s="69" t="s">
        <v>1000</v>
      </c>
      <c r="D11" s="85"/>
    </row>
    <row r="12" spans="2:7" ht="15" customHeight="1" x14ac:dyDescent="0.3">
      <c r="B12" s="37" t="str">
        <f>IF(Declaration!$I$4="English",Languages!A415,IF(Declaration!$I$4="French",Languages!B415,IF(Declaration!$I$4="Spanish",Languages!C415,IF(Declaration!$I$4="German",Languages!D415,IF(Declaration!$I$4="Chinese",Languages!E415,IF(Declaration!$I$4="Japanese",Languages!F415,IF(Declaration!$I$4="Portugese",Languages!G415)))))))</f>
        <v>Henan Province</v>
      </c>
      <c r="C12" s="69" t="s">
        <v>1000</v>
      </c>
      <c r="D12" s="85"/>
    </row>
    <row r="13" spans="2:7" ht="15" customHeight="1" x14ac:dyDescent="0.3">
      <c r="B13" s="37" t="str">
        <f>IF(Declaration!$I$4="English",Languages!A416,IF(Declaration!$I$4="French",Languages!B416,IF(Declaration!$I$4="Spanish",Languages!C416,IF(Declaration!$I$4="German",Languages!D416,IF(Declaration!$I$4="Chinese",Languages!E416,IF(Declaration!$I$4="Japanese",Languages!F416,IF(Declaration!$I$4="Portugese",Languages!G416)))))))</f>
        <v>Hubei Province</v>
      </c>
      <c r="C13" s="69" t="s">
        <v>1000</v>
      </c>
      <c r="D13" s="85"/>
    </row>
    <row r="14" spans="2:7" ht="15" customHeight="1" x14ac:dyDescent="0.3">
      <c r="B14" s="37" t="str">
        <f>IF(Declaration!$I$4="English",Languages!A417,IF(Declaration!$I$4="French",Languages!B417,IF(Declaration!$I$4="Spanish",Languages!C417,IF(Declaration!$I$4="German",Languages!D417,IF(Declaration!$I$4="Chinese",Languages!E417,IF(Declaration!$I$4="Japanese",Languages!F417,IF(Declaration!$I$4="Portugese",Languages!G417)))))))</f>
        <v>Hunan Province</v>
      </c>
      <c r="C14" s="69" t="s">
        <v>1000</v>
      </c>
      <c r="D14" s="85"/>
    </row>
    <row r="15" spans="2:7" x14ac:dyDescent="0.3">
      <c r="B15" s="37" t="str">
        <f>IF(Declaration!$I$4="English",Languages!A418,IF(Declaration!$I$4="French",Languages!B418,IF(Declaration!$I$4="Spanish",Languages!C418,IF(Declaration!$I$4="German",Languages!D418,IF(Declaration!$I$4="Chinese",Languages!E418,IF(Declaration!$I$4="Japanese",Languages!F418,IF(Declaration!$I$4="Portugese",Languages!G418)))))))</f>
        <v>Jiangsu Province</v>
      </c>
      <c r="C15" s="69" t="s">
        <v>1000</v>
      </c>
      <c r="D15" s="85"/>
    </row>
    <row r="16" spans="2:7" x14ac:dyDescent="0.3">
      <c r="B16" s="37" t="str">
        <f>IF(Declaration!$I$4="English",Languages!A419,IF(Declaration!$I$4="French",Languages!B419,IF(Declaration!$I$4="Spanish",Languages!C419,IF(Declaration!$I$4="German",Languages!D419,IF(Declaration!$I$4="Chinese",Languages!E419,IF(Declaration!$I$4="Japanese",Languages!F419,IF(Declaration!$I$4="Portugese",Languages!G419)))))))</f>
        <v>Jiangxi Province</v>
      </c>
      <c r="C16" s="69" t="s">
        <v>1000</v>
      </c>
      <c r="D16" s="85"/>
    </row>
    <row r="17" spans="2:4" x14ac:dyDescent="0.3">
      <c r="B17" s="37" t="str">
        <f>IF(Declaration!$I$4="English",Languages!A420,IF(Declaration!$I$4="French",Languages!B420,IF(Declaration!$I$4="Spanish",Languages!C420,IF(Declaration!$I$4="German",Languages!D420,IF(Declaration!$I$4="Chinese",Languages!E420,IF(Declaration!$I$4="Japanese",Languages!F420,IF(Declaration!$I$4="Portugese",Languages!G420)))))))</f>
        <v>Jilin Province</v>
      </c>
      <c r="C17" s="69" t="s">
        <v>1000</v>
      </c>
      <c r="D17" s="85"/>
    </row>
    <row r="18" spans="2:4" x14ac:dyDescent="0.3">
      <c r="B18" s="37" t="str">
        <f>IF(Declaration!$I$4="English",Languages!A421,IF(Declaration!$I$4="French",Languages!B421,IF(Declaration!$I$4="Spanish",Languages!C421,IF(Declaration!$I$4="German",Languages!D421,IF(Declaration!$I$4="Chinese",Languages!E421,IF(Declaration!$I$4="Japanese",Languages!F421,IF(Declaration!$I$4="Portugese",Languages!G421)))))))</f>
        <v>Liaoning Province</v>
      </c>
      <c r="C18" s="69" t="s">
        <v>1000</v>
      </c>
      <c r="D18" s="85"/>
    </row>
    <row r="19" spans="2:4" x14ac:dyDescent="0.3">
      <c r="B19" s="37" t="str">
        <f>IF(Declaration!$I$4="English",Languages!A422,IF(Declaration!$I$4="French",Languages!B422,IF(Declaration!$I$4="Spanish",Languages!C422,IF(Declaration!$I$4="German",Languages!D422,IF(Declaration!$I$4="Chinese",Languages!E422,IF(Declaration!$I$4="Japanese",Languages!F422,IF(Declaration!$I$4="Portugese",Languages!G422)))))))</f>
        <v>Shandong Province</v>
      </c>
      <c r="C19" s="69" t="s">
        <v>1000</v>
      </c>
      <c r="D19" s="85"/>
    </row>
    <row r="20" spans="2:4" x14ac:dyDescent="0.3">
      <c r="B20" s="37" t="str">
        <f>IF(Declaration!$I$4="English",Languages!A423,IF(Declaration!$I$4="French",Languages!B423,IF(Declaration!$I$4="Spanish",Languages!C423,IF(Declaration!$I$4="German",Languages!D423,IF(Declaration!$I$4="Chinese",Languages!E423,IF(Declaration!$I$4="Japanese",Languages!F423,IF(Declaration!$I$4="Portugese",Languages!G423)))))))</f>
        <v>Shanghai City</v>
      </c>
      <c r="C20" s="69" t="s">
        <v>1000</v>
      </c>
      <c r="D20" s="85"/>
    </row>
    <row r="21" spans="2:4" x14ac:dyDescent="0.3">
      <c r="B21" s="37" t="str">
        <f>IF(Declaration!$I$4="English",Languages!A424,IF(Declaration!$I$4="French",Languages!B424,IF(Declaration!$I$4="Spanish",Languages!C424,IF(Declaration!$I$4="German",Languages!D424,IF(Declaration!$I$4="Chinese",Languages!E424,IF(Declaration!$I$4="Japanese",Languages!F424,IF(Declaration!$I$4="Portugese",Languages!G424)))))))</f>
        <v>Shenzhen City</v>
      </c>
      <c r="C21" s="69" t="s">
        <v>1000</v>
      </c>
      <c r="D21" s="85"/>
    </row>
    <row r="22" spans="2:4" x14ac:dyDescent="0.3">
      <c r="B22" s="37" t="str">
        <f>IF(Declaration!$I$4="English",Languages!A425,IF(Declaration!$I$4="French",Languages!B425,IF(Declaration!$I$4="Spanish",Languages!C425,IF(Declaration!$I$4="German",Languages!D425,IF(Declaration!$I$4="Chinese",Languages!E425,IF(Declaration!$I$4="Japanese",Languages!F425,IF(Declaration!$I$4="Portugese",Languages!G425)))))))</f>
        <v>Tianjin City</v>
      </c>
      <c r="C22" s="69" t="s">
        <v>1000</v>
      </c>
      <c r="D22" s="85"/>
    </row>
    <row r="23" spans="2:4" x14ac:dyDescent="0.3">
      <c r="B23" s="37" t="str">
        <f>IF(Declaration!$I$4="English",Languages!A426,IF(Declaration!$I$4="French",Languages!B426,IF(Declaration!$I$4="Spanish",Languages!C426,IF(Declaration!$I$4="German",Languages!D426,IF(Declaration!$I$4="Chinese",Languages!E426,IF(Declaration!$I$4="Japanese",Languages!F426,IF(Declaration!$I$4="Portugese",Languages!G426)))))))</f>
        <v>Zhejiang Province</v>
      </c>
      <c r="C23" s="69" t="s">
        <v>1000</v>
      </c>
      <c r="D23" s="85"/>
    </row>
    <row r="24" spans="2:4" ht="15" customHeight="1" x14ac:dyDescent="0.3">
      <c r="B24" s="400" t="s">
        <v>5129</v>
      </c>
      <c r="C24" s="401"/>
      <c r="D24" s="85"/>
    </row>
    <row r="25" spans="2:4" hidden="1" x14ac:dyDescent="0.3">
      <c r="C25" s="28"/>
    </row>
    <row r="26" spans="2:4" hidden="1" x14ac:dyDescent="0.3">
      <c r="C26" s="28"/>
    </row>
    <row r="27" spans="2:4" hidden="1" x14ac:dyDescent="0.3">
      <c r="C27" s="28"/>
    </row>
    <row r="28" spans="2:4" hidden="1" x14ac:dyDescent="0.3">
      <c r="C28" s="28"/>
    </row>
    <row r="29" spans="2:4" hidden="1" x14ac:dyDescent="0.3">
      <c r="C29" s="28"/>
    </row>
    <row r="30" spans="2:4" hidden="1" x14ac:dyDescent="0.3">
      <c r="C30" s="28"/>
    </row>
    <row r="31" spans="2:4" hidden="1" x14ac:dyDescent="0.3">
      <c r="C31" s="28"/>
    </row>
    <row r="32" spans="2:4" hidden="1" x14ac:dyDescent="0.3">
      <c r="C32" s="28"/>
    </row>
    <row r="33" spans="3:3" hidden="1" x14ac:dyDescent="0.3">
      <c r="C33" s="28"/>
    </row>
    <row r="34" spans="3:3" hidden="1" x14ac:dyDescent="0.3">
      <c r="C34" s="28"/>
    </row>
    <row r="35" spans="3:3" hidden="1" x14ac:dyDescent="0.3">
      <c r="C35" s="28"/>
    </row>
    <row r="36" spans="3:3" hidden="1" x14ac:dyDescent="0.3">
      <c r="C36" s="28"/>
    </row>
    <row r="37" spans="3:3" hidden="1" x14ac:dyDescent="0.3">
      <c r="C37" s="28"/>
    </row>
    <row r="38" spans="3:3" hidden="1" x14ac:dyDescent="0.3">
      <c r="C38" s="28"/>
    </row>
    <row r="39" spans="3:3" hidden="1" x14ac:dyDescent="0.3">
      <c r="C39" s="28"/>
    </row>
    <row r="40" spans="3:3" hidden="1" x14ac:dyDescent="0.3">
      <c r="C40" s="28"/>
    </row>
    <row r="41" spans="3:3" hidden="1" x14ac:dyDescent="0.3">
      <c r="C41" s="28"/>
    </row>
    <row r="42" spans="3:3" hidden="1" x14ac:dyDescent="0.3">
      <c r="C42" s="28"/>
    </row>
    <row r="43" spans="3:3" hidden="1" x14ac:dyDescent="0.3">
      <c r="C43" s="28"/>
    </row>
    <row r="44" spans="3:3" hidden="1" x14ac:dyDescent="0.3">
      <c r="C44" s="28"/>
    </row>
    <row r="45" spans="3:3" hidden="1" x14ac:dyDescent="0.3">
      <c r="C45" s="28"/>
    </row>
    <row r="46" spans="3:3" hidden="1" x14ac:dyDescent="0.3">
      <c r="C46" s="28"/>
    </row>
    <row r="47" spans="3:3" hidden="1" x14ac:dyDescent="0.3">
      <c r="C47" s="28"/>
    </row>
    <row r="48" spans="3:3" hidden="1" x14ac:dyDescent="0.3">
      <c r="C48" s="28"/>
    </row>
    <row r="49" spans="3:3" hidden="1" x14ac:dyDescent="0.3">
      <c r="C49" s="28"/>
    </row>
    <row r="50" spans="3:3" hidden="1" x14ac:dyDescent="0.3">
      <c r="C50" s="28"/>
    </row>
    <row r="51" spans="3:3" hidden="1" x14ac:dyDescent="0.3">
      <c r="C51" s="28"/>
    </row>
    <row r="52" spans="3:3" hidden="1" x14ac:dyDescent="0.3">
      <c r="C52" s="28"/>
    </row>
    <row r="53" spans="3:3" hidden="1" x14ac:dyDescent="0.3">
      <c r="C53" s="28"/>
    </row>
    <row r="54" spans="3:3" hidden="1" x14ac:dyDescent="0.3">
      <c r="C54" s="28"/>
    </row>
    <row r="55" spans="3:3" hidden="1" x14ac:dyDescent="0.3">
      <c r="C55" s="28"/>
    </row>
    <row r="56" spans="3:3" hidden="1" x14ac:dyDescent="0.3">
      <c r="C56" s="28"/>
    </row>
    <row r="57" spans="3:3" hidden="1" x14ac:dyDescent="0.3">
      <c r="C57" s="28"/>
    </row>
    <row r="58" spans="3:3" hidden="1" x14ac:dyDescent="0.3">
      <c r="C58" s="28"/>
    </row>
    <row r="59" spans="3:3" hidden="1" x14ac:dyDescent="0.3">
      <c r="C59" s="28"/>
    </row>
    <row r="60" spans="3:3" hidden="1" x14ac:dyDescent="0.3">
      <c r="C60" s="28"/>
    </row>
    <row r="61" spans="3:3" hidden="1" x14ac:dyDescent="0.3">
      <c r="C61" s="28"/>
    </row>
    <row r="62" spans="3:3" hidden="1" x14ac:dyDescent="0.3">
      <c r="C62" s="28"/>
    </row>
    <row r="63" spans="3:3" hidden="1" x14ac:dyDescent="0.3">
      <c r="C63" s="28"/>
    </row>
    <row r="64" spans="3:3" hidden="1" x14ac:dyDescent="0.3">
      <c r="C64" s="28"/>
    </row>
    <row r="65" spans="3:3" hidden="1" x14ac:dyDescent="0.3">
      <c r="C65" s="28"/>
    </row>
    <row r="66" spans="3:3" hidden="1" x14ac:dyDescent="0.3">
      <c r="C66" s="28"/>
    </row>
    <row r="67" spans="3:3" hidden="1" x14ac:dyDescent="0.3">
      <c r="C67" s="28"/>
    </row>
    <row r="68" spans="3:3" hidden="1" x14ac:dyDescent="0.3">
      <c r="C68" s="28"/>
    </row>
    <row r="69" spans="3:3" hidden="1" x14ac:dyDescent="0.3">
      <c r="C69" s="28"/>
    </row>
    <row r="70" spans="3:3" hidden="1" x14ac:dyDescent="0.3">
      <c r="C70" s="28"/>
    </row>
    <row r="71" spans="3:3" hidden="1" x14ac:dyDescent="0.3">
      <c r="C71" s="28"/>
    </row>
    <row r="72" spans="3:3" hidden="1" x14ac:dyDescent="0.3">
      <c r="C72" s="28"/>
    </row>
    <row r="73" spans="3:3" hidden="1" x14ac:dyDescent="0.3">
      <c r="C73" s="28"/>
    </row>
    <row r="74" spans="3:3" hidden="1" x14ac:dyDescent="0.3">
      <c r="C74" s="28"/>
    </row>
    <row r="75" spans="3:3" hidden="1" x14ac:dyDescent="0.3">
      <c r="C75" s="28"/>
    </row>
    <row r="76" spans="3:3" hidden="1" x14ac:dyDescent="0.3">
      <c r="C76" s="28"/>
    </row>
    <row r="77" spans="3:3" hidden="1" x14ac:dyDescent="0.3">
      <c r="C77" s="28"/>
    </row>
    <row r="78" spans="3:3" hidden="1" x14ac:dyDescent="0.3">
      <c r="C78" s="28"/>
    </row>
    <row r="79" spans="3:3" hidden="1" x14ac:dyDescent="0.3">
      <c r="C79" s="28"/>
    </row>
    <row r="80" spans="3:3" hidden="1" x14ac:dyDescent="0.3">
      <c r="C80" s="28"/>
    </row>
    <row r="81" spans="3:3" hidden="1" x14ac:dyDescent="0.3">
      <c r="C81" s="28"/>
    </row>
    <row r="82" spans="3:3" hidden="1" x14ac:dyDescent="0.3">
      <c r="C82" s="28"/>
    </row>
    <row r="83" spans="3:3" hidden="1" x14ac:dyDescent="0.3">
      <c r="C83" s="28"/>
    </row>
    <row r="84" spans="3:3" hidden="1" x14ac:dyDescent="0.3">
      <c r="C84" s="28"/>
    </row>
    <row r="85" spans="3:3" hidden="1" x14ac:dyDescent="0.3">
      <c r="C85" s="28"/>
    </row>
    <row r="86" spans="3:3" hidden="1" x14ac:dyDescent="0.3">
      <c r="C86" s="28"/>
    </row>
    <row r="87" spans="3:3" hidden="1" x14ac:dyDescent="0.3">
      <c r="C87" s="28"/>
    </row>
    <row r="88" spans="3:3" hidden="1" x14ac:dyDescent="0.3">
      <c r="C88" s="28"/>
    </row>
    <row r="89" spans="3:3" hidden="1" x14ac:dyDescent="0.3">
      <c r="C89" s="28"/>
    </row>
    <row r="90" spans="3:3" hidden="1" x14ac:dyDescent="0.3">
      <c r="C90" s="28"/>
    </row>
    <row r="91" spans="3:3" hidden="1" x14ac:dyDescent="0.3">
      <c r="C91" s="28"/>
    </row>
    <row r="92" spans="3:3" hidden="1" x14ac:dyDescent="0.3">
      <c r="C92" s="28"/>
    </row>
    <row r="93" spans="3:3" hidden="1" x14ac:dyDescent="0.3">
      <c r="C93" s="28"/>
    </row>
    <row r="94" spans="3:3" hidden="1" x14ac:dyDescent="0.3">
      <c r="C94" s="28"/>
    </row>
    <row r="95" spans="3:3" hidden="1" x14ac:dyDescent="0.3">
      <c r="C95" s="28"/>
    </row>
    <row r="96" spans="3:3" hidden="1" x14ac:dyDescent="0.3">
      <c r="C96" s="28"/>
    </row>
    <row r="97" spans="3:3" hidden="1" x14ac:dyDescent="0.3">
      <c r="C97" s="28"/>
    </row>
    <row r="98" spans="3:3" hidden="1" x14ac:dyDescent="0.3">
      <c r="C98" s="28"/>
    </row>
    <row r="99" spans="3:3" hidden="1" x14ac:dyDescent="0.3">
      <c r="C99" s="28"/>
    </row>
    <row r="100" spans="3:3" hidden="1" x14ac:dyDescent="0.3">
      <c r="C100" s="28"/>
    </row>
    <row r="101" spans="3:3" hidden="1" x14ac:dyDescent="0.3">
      <c r="C101" s="28"/>
    </row>
    <row r="102" spans="3:3" hidden="1" x14ac:dyDescent="0.3">
      <c r="C102" s="28"/>
    </row>
    <row r="103" spans="3:3" hidden="1" x14ac:dyDescent="0.3">
      <c r="C103" s="28"/>
    </row>
    <row r="104" spans="3:3" hidden="1" x14ac:dyDescent="0.3">
      <c r="C104" s="28"/>
    </row>
    <row r="105" spans="3:3" hidden="1" x14ac:dyDescent="0.3">
      <c r="C105" s="28"/>
    </row>
    <row r="106" spans="3:3" hidden="1" x14ac:dyDescent="0.3">
      <c r="C106" s="28"/>
    </row>
    <row r="107" spans="3:3" hidden="1" x14ac:dyDescent="0.3">
      <c r="C107" s="28"/>
    </row>
    <row r="108" spans="3:3" hidden="1" x14ac:dyDescent="0.3">
      <c r="C108" s="28"/>
    </row>
    <row r="109" spans="3:3" hidden="1" x14ac:dyDescent="0.3">
      <c r="C109" s="28"/>
    </row>
    <row r="110" spans="3:3" hidden="1" x14ac:dyDescent="0.3">
      <c r="C110" s="28"/>
    </row>
    <row r="111" spans="3:3" hidden="1" x14ac:dyDescent="0.3">
      <c r="C111" s="28"/>
    </row>
    <row r="112" spans="3:3" hidden="1" x14ac:dyDescent="0.3">
      <c r="C112" s="28"/>
    </row>
    <row r="113" spans="3:3" hidden="1" x14ac:dyDescent="0.3">
      <c r="C113" s="28"/>
    </row>
    <row r="114" spans="3:3" hidden="1" x14ac:dyDescent="0.3">
      <c r="C114" s="28"/>
    </row>
    <row r="115" spans="3:3" hidden="1" x14ac:dyDescent="0.3">
      <c r="C115" s="28"/>
    </row>
    <row r="116" spans="3:3" hidden="1" x14ac:dyDescent="0.3">
      <c r="C116" s="28"/>
    </row>
    <row r="117" spans="3:3" hidden="1" x14ac:dyDescent="0.3">
      <c r="C117" s="28"/>
    </row>
    <row r="118" spans="3:3" hidden="1" x14ac:dyDescent="0.3">
      <c r="C118" s="28"/>
    </row>
    <row r="119" spans="3:3" hidden="1" x14ac:dyDescent="0.3">
      <c r="C119" s="28"/>
    </row>
    <row r="120" spans="3:3" hidden="1" x14ac:dyDescent="0.3">
      <c r="C120" s="28"/>
    </row>
    <row r="121" spans="3:3" hidden="1" x14ac:dyDescent="0.3">
      <c r="C121" s="28"/>
    </row>
    <row r="122" spans="3:3" hidden="1" x14ac:dyDescent="0.3">
      <c r="C122" s="28"/>
    </row>
    <row r="123" spans="3:3" hidden="1" x14ac:dyDescent="0.3">
      <c r="C123" s="28"/>
    </row>
    <row r="124" spans="3:3" hidden="1" x14ac:dyDescent="0.3">
      <c r="C124" s="28"/>
    </row>
    <row r="125" spans="3:3" hidden="1" x14ac:dyDescent="0.3">
      <c r="C125" s="28"/>
    </row>
    <row r="126" spans="3:3" hidden="1" x14ac:dyDescent="0.3">
      <c r="C126" s="28"/>
    </row>
    <row r="127" spans="3:3" hidden="1" x14ac:dyDescent="0.3">
      <c r="C127" s="28"/>
    </row>
    <row r="128" spans="3:3" hidden="1" x14ac:dyDescent="0.3">
      <c r="C128" s="28"/>
    </row>
    <row r="129" spans="3:3" hidden="1" x14ac:dyDescent="0.3">
      <c r="C129" s="28"/>
    </row>
    <row r="130" spans="3:3" hidden="1" x14ac:dyDescent="0.3">
      <c r="C130" s="28"/>
    </row>
    <row r="131" spans="3:3" hidden="1" x14ac:dyDescent="0.3">
      <c r="C131" s="28"/>
    </row>
    <row r="132" spans="3:3" hidden="1" x14ac:dyDescent="0.3">
      <c r="C132" s="28"/>
    </row>
    <row r="133" spans="3:3" hidden="1" x14ac:dyDescent="0.3">
      <c r="C133" s="28"/>
    </row>
    <row r="134" spans="3:3" hidden="1" x14ac:dyDescent="0.3">
      <c r="C134" s="28"/>
    </row>
    <row r="135" spans="3:3" hidden="1" x14ac:dyDescent="0.3">
      <c r="C135" s="28"/>
    </row>
    <row r="136" spans="3:3" hidden="1" x14ac:dyDescent="0.3">
      <c r="C136" s="28"/>
    </row>
    <row r="137" spans="3:3" hidden="1" x14ac:dyDescent="0.3">
      <c r="C137" s="28"/>
    </row>
    <row r="138" spans="3:3" hidden="1" x14ac:dyDescent="0.3">
      <c r="C138" s="28"/>
    </row>
    <row r="139" spans="3:3" hidden="1" x14ac:dyDescent="0.3">
      <c r="C139" s="28"/>
    </row>
    <row r="140" spans="3:3" hidden="1" x14ac:dyDescent="0.3">
      <c r="C140" s="28"/>
    </row>
    <row r="141" spans="3:3" hidden="1" x14ac:dyDescent="0.3">
      <c r="C141" s="28"/>
    </row>
    <row r="142" spans="3:3" hidden="1" x14ac:dyDescent="0.3">
      <c r="C142" s="28"/>
    </row>
    <row r="143" spans="3:3" hidden="1" x14ac:dyDescent="0.3">
      <c r="C143" s="28"/>
    </row>
    <row r="144" spans="3:3" hidden="1" x14ac:dyDescent="0.3">
      <c r="C144" s="28"/>
    </row>
    <row r="145" spans="3:3" hidden="1" x14ac:dyDescent="0.3">
      <c r="C145" s="28"/>
    </row>
    <row r="146" spans="3:3" hidden="1" x14ac:dyDescent="0.3">
      <c r="C146" s="28"/>
    </row>
    <row r="147" spans="3:3" hidden="1" x14ac:dyDescent="0.3">
      <c r="C147" s="28"/>
    </row>
    <row r="148" spans="3:3" hidden="1" x14ac:dyDescent="0.3">
      <c r="C148" s="28"/>
    </row>
    <row r="149" spans="3:3" hidden="1" x14ac:dyDescent="0.3">
      <c r="C149" s="28"/>
    </row>
    <row r="150" spans="3:3" hidden="1" x14ac:dyDescent="0.3">
      <c r="C150" s="28"/>
    </row>
    <row r="151" spans="3:3" hidden="1" x14ac:dyDescent="0.3">
      <c r="C151" s="28"/>
    </row>
    <row r="152" spans="3:3" hidden="1" x14ac:dyDescent="0.3">
      <c r="C152" s="28"/>
    </row>
    <row r="153" spans="3:3" hidden="1" x14ac:dyDescent="0.3">
      <c r="C153" s="28"/>
    </row>
    <row r="154" spans="3:3" hidden="1" x14ac:dyDescent="0.3">
      <c r="C154" s="28"/>
    </row>
    <row r="155" spans="3:3" hidden="1" x14ac:dyDescent="0.3">
      <c r="C155" s="28"/>
    </row>
    <row r="156" spans="3:3" hidden="1" x14ac:dyDescent="0.3">
      <c r="C156" s="28"/>
    </row>
    <row r="157" spans="3:3" hidden="1" x14ac:dyDescent="0.3">
      <c r="C157" s="28"/>
    </row>
    <row r="158" spans="3:3" hidden="1" x14ac:dyDescent="0.3">
      <c r="C158" s="28"/>
    </row>
    <row r="159" spans="3:3" hidden="1" x14ac:dyDescent="0.3">
      <c r="C159" s="28"/>
    </row>
    <row r="160" spans="3:3" hidden="1" x14ac:dyDescent="0.3">
      <c r="C160" s="28"/>
    </row>
    <row r="161" spans="3:3" hidden="1" x14ac:dyDescent="0.3">
      <c r="C161" s="28"/>
    </row>
    <row r="162" spans="3:3" hidden="1" x14ac:dyDescent="0.3">
      <c r="C162" s="28"/>
    </row>
    <row r="163" spans="3:3" hidden="1" x14ac:dyDescent="0.3">
      <c r="C163" s="28"/>
    </row>
    <row r="164" spans="3:3" hidden="1" x14ac:dyDescent="0.3">
      <c r="C164" s="28"/>
    </row>
    <row r="165" spans="3:3" hidden="1" x14ac:dyDescent="0.3">
      <c r="C165" s="28"/>
    </row>
    <row r="166" spans="3:3" hidden="1" x14ac:dyDescent="0.3">
      <c r="C166" s="28"/>
    </row>
    <row r="167" spans="3:3" hidden="1" x14ac:dyDescent="0.3">
      <c r="C167" s="28"/>
    </row>
    <row r="168" spans="3:3" hidden="1" x14ac:dyDescent="0.3">
      <c r="C168" s="28"/>
    </row>
    <row r="169" spans="3:3" hidden="1" x14ac:dyDescent="0.3">
      <c r="C169" s="28"/>
    </row>
    <row r="170" spans="3:3" hidden="1" x14ac:dyDescent="0.3">
      <c r="C170" s="28"/>
    </row>
    <row r="171" spans="3:3" hidden="1" x14ac:dyDescent="0.3">
      <c r="C171" s="28"/>
    </row>
    <row r="172" spans="3:3" hidden="1" x14ac:dyDescent="0.3">
      <c r="C172" s="28"/>
    </row>
    <row r="173" spans="3:3" hidden="1" x14ac:dyDescent="0.3">
      <c r="C173" s="28"/>
    </row>
    <row r="174" spans="3:3" hidden="1" x14ac:dyDescent="0.3">
      <c r="C174" s="28"/>
    </row>
    <row r="175" spans="3:3" hidden="1" x14ac:dyDescent="0.3">
      <c r="C175" s="28"/>
    </row>
    <row r="176" spans="3:3" hidden="1" x14ac:dyDescent="0.3">
      <c r="C176" s="28"/>
    </row>
    <row r="177" spans="3:3" hidden="1" x14ac:dyDescent="0.3">
      <c r="C177" s="28"/>
    </row>
    <row r="178" spans="3:3" hidden="1" x14ac:dyDescent="0.3">
      <c r="C178" s="28"/>
    </row>
    <row r="179" spans="3:3" hidden="1" x14ac:dyDescent="0.3">
      <c r="C179" s="28"/>
    </row>
    <row r="180" spans="3:3" hidden="1" x14ac:dyDescent="0.3">
      <c r="C180" s="28"/>
    </row>
    <row r="181" spans="3:3" hidden="1" x14ac:dyDescent="0.3">
      <c r="C181" s="28"/>
    </row>
    <row r="182" spans="3:3" hidden="1" x14ac:dyDescent="0.3">
      <c r="C182" s="28"/>
    </row>
    <row r="183" spans="3:3" hidden="1" x14ac:dyDescent="0.3">
      <c r="C183" s="28"/>
    </row>
    <row r="184" spans="3:3" hidden="1" x14ac:dyDescent="0.3">
      <c r="C184" s="28"/>
    </row>
    <row r="185" spans="3:3" hidden="1" x14ac:dyDescent="0.3">
      <c r="C185" s="28"/>
    </row>
    <row r="186" spans="3:3" hidden="1" x14ac:dyDescent="0.3">
      <c r="C186" s="28"/>
    </row>
    <row r="187" spans="3:3" hidden="1" x14ac:dyDescent="0.3">
      <c r="C187" s="28"/>
    </row>
    <row r="188" spans="3:3" hidden="1" x14ac:dyDescent="0.3">
      <c r="C188" s="28"/>
    </row>
    <row r="189" spans="3:3" hidden="1" x14ac:dyDescent="0.3">
      <c r="C189" s="28"/>
    </row>
    <row r="190" spans="3:3" hidden="1" x14ac:dyDescent="0.3">
      <c r="C190" s="28"/>
    </row>
    <row r="191" spans="3:3" hidden="1" x14ac:dyDescent="0.3">
      <c r="C191" s="28"/>
    </row>
    <row r="192" spans="3:3" hidden="1" x14ac:dyDescent="0.3">
      <c r="C192" s="28"/>
    </row>
    <row r="193" spans="3:3" hidden="1" x14ac:dyDescent="0.3">
      <c r="C193" s="28"/>
    </row>
    <row r="194" spans="3:3" hidden="1" x14ac:dyDescent="0.3">
      <c r="C194" s="28"/>
    </row>
    <row r="195" spans="3:3" hidden="1" x14ac:dyDescent="0.3">
      <c r="C195" s="28"/>
    </row>
    <row r="196" spans="3:3" hidden="1" x14ac:dyDescent="0.3">
      <c r="C196" s="28"/>
    </row>
    <row r="197" spans="3:3" hidden="1" x14ac:dyDescent="0.3">
      <c r="C197" s="28"/>
    </row>
    <row r="198" spans="3:3" hidden="1" x14ac:dyDescent="0.3">
      <c r="C198" s="28"/>
    </row>
    <row r="199" spans="3:3" hidden="1" x14ac:dyDescent="0.3">
      <c r="C199" s="28"/>
    </row>
    <row r="200" spans="3:3" hidden="1" x14ac:dyDescent="0.3">
      <c r="C200" s="28"/>
    </row>
    <row r="201" spans="3:3" hidden="1" x14ac:dyDescent="0.3">
      <c r="C201" s="28"/>
    </row>
    <row r="202" spans="3:3" hidden="1" x14ac:dyDescent="0.3">
      <c r="C202" s="28"/>
    </row>
    <row r="203" spans="3:3" hidden="1" x14ac:dyDescent="0.3">
      <c r="C203" s="28"/>
    </row>
    <row r="204" spans="3:3" hidden="1" x14ac:dyDescent="0.3">
      <c r="C204" s="28"/>
    </row>
    <row r="205" spans="3:3" hidden="1" x14ac:dyDescent="0.3">
      <c r="C205" s="28"/>
    </row>
    <row r="206" spans="3:3" hidden="1" x14ac:dyDescent="0.3">
      <c r="C206" s="28"/>
    </row>
    <row r="207" spans="3:3" hidden="1" x14ac:dyDescent="0.3">
      <c r="C207" s="28"/>
    </row>
    <row r="208" spans="3:3" hidden="1" x14ac:dyDescent="0.3">
      <c r="C208" s="28"/>
    </row>
    <row r="209" spans="3:3" hidden="1" x14ac:dyDescent="0.3">
      <c r="C209" s="28"/>
    </row>
    <row r="210" spans="3:3" hidden="1" x14ac:dyDescent="0.3">
      <c r="C210" s="28"/>
    </row>
    <row r="211" spans="3:3" hidden="1" x14ac:dyDescent="0.3">
      <c r="C211" s="28"/>
    </row>
    <row r="212" spans="3:3" hidden="1" x14ac:dyDescent="0.3">
      <c r="C212" s="28"/>
    </row>
    <row r="213" spans="3:3" hidden="1" x14ac:dyDescent="0.3">
      <c r="C213" s="28"/>
    </row>
    <row r="214" spans="3:3" hidden="1" x14ac:dyDescent="0.3">
      <c r="C214" s="28"/>
    </row>
    <row r="215" spans="3:3" hidden="1" x14ac:dyDescent="0.3">
      <c r="C215" s="28"/>
    </row>
    <row r="216" spans="3:3" hidden="1" x14ac:dyDescent="0.3">
      <c r="C216" s="28"/>
    </row>
    <row r="217" spans="3:3" hidden="1" x14ac:dyDescent="0.3">
      <c r="C217" s="28"/>
    </row>
    <row r="218" spans="3:3" hidden="1" x14ac:dyDescent="0.3">
      <c r="C218" s="28"/>
    </row>
    <row r="219" spans="3:3" hidden="1" x14ac:dyDescent="0.3">
      <c r="C219" s="28"/>
    </row>
    <row r="220" spans="3:3" hidden="1" x14ac:dyDescent="0.3">
      <c r="C220" s="28"/>
    </row>
    <row r="221" spans="3:3" hidden="1" x14ac:dyDescent="0.3">
      <c r="C221" s="28"/>
    </row>
    <row r="222" spans="3:3" hidden="1" x14ac:dyDescent="0.3">
      <c r="C222" s="28"/>
    </row>
    <row r="223" spans="3:3" hidden="1" x14ac:dyDescent="0.3">
      <c r="C223" s="28"/>
    </row>
    <row r="224" spans="3:3" hidden="1" x14ac:dyDescent="0.3">
      <c r="C224" s="28"/>
    </row>
    <row r="225" spans="3:3" hidden="1" x14ac:dyDescent="0.3">
      <c r="C225" s="28"/>
    </row>
    <row r="226" spans="3:3" hidden="1" x14ac:dyDescent="0.3">
      <c r="C226" s="28"/>
    </row>
    <row r="227" spans="3:3" hidden="1" x14ac:dyDescent="0.3">
      <c r="C227" s="28"/>
    </row>
    <row r="228" spans="3:3" hidden="1" x14ac:dyDescent="0.3">
      <c r="C228" s="28"/>
    </row>
    <row r="229" spans="3:3" hidden="1" x14ac:dyDescent="0.3">
      <c r="C229" s="28"/>
    </row>
    <row r="230" spans="3:3" hidden="1" x14ac:dyDescent="0.3">
      <c r="C230" s="28"/>
    </row>
    <row r="231" spans="3:3" hidden="1" x14ac:dyDescent="0.3">
      <c r="C231" s="28"/>
    </row>
    <row r="232" spans="3:3" hidden="1" x14ac:dyDescent="0.3">
      <c r="C232" s="28"/>
    </row>
    <row r="233" spans="3:3" hidden="1" x14ac:dyDescent="0.3">
      <c r="C233" s="28"/>
    </row>
    <row r="234" spans="3:3" hidden="1" x14ac:dyDescent="0.3">
      <c r="C234" s="28"/>
    </row>
    <row r="235" spans="3:3" hidden="1" x14ac:dyDescent="0.3">
      <c r="C235" s="28"/>
    </row>
    <row r="236" spans="3:3" hidden="1" x14ac:dyDescent="0.3">
      <c r="C236" s="28"/>
    </row>
    <row r="237" spans="3:3" hidden="1" x14ac:dyDescent="0.3">
      <c r="C237" s="28"/>
    </row>
    <row r="238" spans="3:3" hidden="1" x14ac:dyDescent="0.3">
      <c r="C238" s="28"/>
    </row>
    <row r="239" spans="3:3" hidden="1" x14ac:dyDescent="0.3">
      <c r="C239" s="28"/>
    </row>
    <row r="240" spans="3:3" hidden="1" x14ac:dyDescent="0.3">
      <c r="C240" s="28"/>
    </row>
    <row r="241" spans="3:3" hidden="1" x14ac:dyDescent="0.3">
      <c r="C241" s="28"/>
    </row>
    <row r="242" spans="3:3" hidden="1" x14ac:dyDescent="0.3">
      <c r="C242" s="28"/>
    </row>
    <row r="243" spans="3:3" hidden="1" x14ac:dyDescent="0.3">
      <c r="C243" s="28"/>
    </row>
    <row r="244" spans="3:3" hidden="1" x14ac:dyDescent="0.3">
      <c r="C244" s="28"/>
    </row>
    <row r="245" spans="3:3" hidden="1" x14ac:dyDescent="0.3">
      <c r="C245" s="28"/>
    </row>
    <row r="246" spans="3:3" hidden="1" x14ac:dyDescent="0.3">
      <c r="C246" s="28"/>
    </row>
    <row r="247" spans="3:3" hidden="1" x14ac:dyDescent="0.3">
      <c r="C247" s="28"/>
    </row>
    <row r="248" spans="3:3" hidden="1" x14ac:dyDescent="0.3">
      <c r="C248" s="28"/>
    </row>
    <row r="249" spans="3:3" hidden="1" x14ac:dyDescent="0.3">
      <c r="C249" s="28"/>
    </row>
    <row r="250" spans="3:3" hidden="1" x14ac:dyDescent="0.3">
      <c r="C250" s="28"/>
    </row>
    <row r="251" spans="3:3" hidden="1" x14ac:dyDescent="0.3">
      <c r="C251" s="28"/>
    </row>
    <row r="252" spans="3:3" hidden="1" x14ac:dyDescent="0.3">
      <c r="C252" s="28"/>
    </row>
    <row r="253" spans="3:3" hidden="1" x14ac:dyDescent="0.3">
      <c r="C253" s="28"/>
    </row>
    <row r="254" spans="3:3" hidden="1" x14ac:dyDescent="0.3">
      <c r="C254" s="28"/>
    </row>
    <row r="255" spans="3:3" hidden="1" x14ac:dyDescent="0.3">
      <c r="C255" s="28"/>
    </row>
    <row r="256" spans="3:3" hidden="1" x14ac:dyDescent="0.3">
      <c r="C256" s="28"/>
    </row>
    <row r="257" spans="3:3" hidden="1" x14ac:dyDescent="0.3">
      <c r="C257" s="28"/>
    </row>
    <row r="258" spans="3:3" hidden="1" x14ac:dyDescent="0.3">
      <c r="C258" s="28"/>
    </row>
    <row r="259" spans="3:3" hidden="1" x14ac:dyDescent="0.3">
      <c r="C259" s="28"/>
    </row>
    <row r="260" spans="3:3" hidden="1" x14ac:dyDescent="0.3">
      <c r="C260" s="28"/>
    </row>
    <row r="261" spans="3:3" hidden="1" x14ac:dyDescent="0.3">
      <c r="C261" s="28"/>
    </row>
    <row r="262" spans="3:3" hidden="1" x14ac:dyDescent="0.3">
      <c r="C262" s="28"/>
    </row>
    <row r="263" spans="3:3" hidden="1" x14ac:dyDescent="0.3">
      <c r="C263" s="28"/>
    </row>
    <row r="264" spans="3:3" hidden="1" x14ac:dyDescent="0.3">
      <c r="C264" s="28"/>
    </row>
    <row r="265" spans="3:3" hidden="1" x14ac:dyDescent="0.3">
      <c r="C265" s="28"/>
    </row>
    <row r="266" spans="3:3" hidden="1" x14ac:dyDescent="0.3">
      <c r="C266" s="28"/>
    </row>
    <row r="267" spans="3:3" hidden="1" x14ac:dyDescent="0.3">
      <c r="C267" s="28"/>
    </row>
    <row r="268" spans="3:3" hidden="1" x14ac:dyDescent="0.3">
      <c r="C268" s="28"/>
    </row>
    <row r="269" spans="3:3" hidden="1" x14ac:dyDescent="0.3">
      <c r="C269" s="28"/>
    </row>
    <row r="270" spans="3:3" hidden="1" x14ac:dyDescent="0.3">
      <c r="C270" s="28"/>
    </row>
    <row r="271" spans="3:3" hidden="1" x14ac:dyDescent="0.3">
      <c r="C271" s="28"/>
    </row>
    <row r="272" spans="3:3" hidden="1" x14ac:dyDescent="0.3">
      <c r="C272" s="28"/>
    </row>
    <row r="273" spans="3:3" hidden="1" x14ac:dyDescent="0.3">
      <c r="C273" s="28"/>
    </row>
    <row r="274" spans="3:3" hidden="1" x14ac:dyDescent="0.3">
      <c r="C274" s="28"/>
    </row>
    <row r="275" spans="3:3" hidden="1" x14ac:dyDescent="0.3">
      <c r="C275" s="28"/>
    </row>
    <row r="276" spans="3:3" hidden="1" x14ac:dyDescent="0.3">
      <c r="C276" s="28"/>
    </row>
    <row r="277" spans="3:3" hidden="1" x14ac:dyDescent="0.3">
      <c r="C277" s="28"/>
    </row>
    <row r="278" spans="3:3" hidden="1" x14ac:dyDescent="0.3">
      <c r="C278" s="28"/>
    </row>
    <row r="279" spans="3:3" hidden="1" x14ac:dyDescent="0.3">
      <c r="C279" s="28"/>
    </row>
    <row r="280" spans="3:3" hidden="1" x14ac:dyDescent="0.3">
      <c r="C280" s="28"/>
    </row>
    <row r="281" spans="3:3" hidden="1" x14ac:dyDescent="0.3">
      <c r="C281" s="28"/>
    </row>
    <row r="282" spans="3:3" hidden="1" x14ac:dyDescent="0.3">
      <c r="C282" s="28"/>
    </row>
    <row r="283" spans="3:3" hidden="1" x14ac:dyDescent="0.3">
      <c r="C283" s="28"/>
    </row>
    <row r="284" spans="3:3" hidden="1" x14ac:dyDescent="0.3">
      <c r="C284" s="28"/>
    </row>
    <row r="285" spans="3:3" hidden="1" x14ac:dyDescent="0.3">
      <c r="C285" s="28"/>
    </row>
    <row r="286" spans="3:3" hidden="1" x14ac:dyDescent="0.3">
      <c r="C286" s="28"/>
    </row>
    <row r="287" spans="3:3" hidden="1" x14ac:dyDescent="0.3">
      <c r="C287" s="28"/>
    </row>
    <row r="288" spans="3:3" hidden="1" x14ac:dyDescent="0.3">
      <c r="C288" s="28"/>
    </row>
    <row r="289" spans="3:3" hidden="1" x14ac:dyDescent="0.3">
      <c r="C289" s="28"/>
    </row>
    <row r="290" spans="3:3" hidden="1" x14ac:dyDescent="0.3">
      <c r="C290" s="28"/>
    </row>
    <row r="291" spans="3:3" hidden="1" x14ac:dyDescent="0.3">
      <c r="C291" s="28"/>
    </row>
    <row r="292" spans="3:3" hidden="1" x14ac:dyDescent="0.3">
      <c r="C292" s="28"/>
    </row>
    <row r="293" spans="3:3" hidden="1" x14ac:dyDescent="0.3">
      <c r="C293" s="28"/>
    </row>
    <row r="294" spans="3:3" hidden="1" x14ac:dyDescent="0.3">
      <c r="C294" s="28"/>
    </row>
    <row r="295" spans="3:3" hidden="1" x14ac:dyDescent="0.3">
      <c r="C295" s="28"/>
    </row>
    <row r="296" spans="3:3" hidden="1" x14ac:dyDescent="0.3">
      <c r="C296" s="28"/>
    </row>
    <row r="297" spans="3:3" hidden="1" x14ac:dyDescent="0.3">
      <c r="C297" s="28"/>
    </row>
    <row r="298" spans="3:3" hidden="1" x14ac:dyDescent="0.3">
      <c r="C298" s="28"/>
    </row>
    <row r="299" spans="3:3" hidden="1" x14ac:dyDescent="0.3">
      <c r="C299" s="28"/>
    </row>
    <row r="300" spans="3:3" hidden="1" x14ac:dyDescent="0.3">
      <c r="C300" s="28"/>
    </row>
    <row r="301" spans="3:3" hidden="1" x14ac:dyDescent="0.3">
      <c r="C301" s="28"/>
    </row>
    <row r="302" spans="3:3" hidden="1" x14ac:dyDescent="0.3">
      <c r="C302" s="28"/>
    </row>
    <row r="303" spans="3:3" hidden="1" x14ac:dyDescent="0.3">
      <c r="C303" s="28"/>
    </row>
    <row r="304" spans="3:3" hidden="1" x14ac:dyDescent="0.3">
      <c r="C304" s="28"/>
    </row>
    <row r="305" spans="3:3" hidden="1" x14ac:dyDescent="0.3">
      <c r="C305" s="28"/>
    </row>
    <row r="306" spans="3:3" hidden="1" x14ac:dyDescent="0.3">
      <c r="C306" s="28"/>
    </row>
    <row r="307" spans="3:3" hidden="1" x14ac:dyDescent="0.3">
      <c r="C307" s="28"/>
    </row>
    <row r="308" spans="3:3" hidden="1" x14ac:dyDescent="0.3">
      <c r="C308" s="28"/>
    </row>
    <row r="309" spans="3:3" hidden="1" x14ac:dyDescent="0.3">
      <c r="C309" s="28"/>
    </row>
    <row r="310" spans="3:3" hidden="1" x14ac:dyDescent="0.3">
      <c r="C310" s="28"/>
    </row>
    <row r="311" spans="3:3" hidden="1" x14ac:dyDescent="0.3">
      <c r="C311" s="28"/>
    </row>
    <row r="312" spans="3:3" hidden="1" x14ac:dyDescent="0.3">
      <c r="C312" s="28"/>
    </row>
    <row r="313" spans="3:3" hidden="1" x14ac:dyDescent="0.3">
      <c r="C313" s="28"/>
    </row>
    <row r="314" spans="3:3" hidden="1" x14ac:dyDescent="0.3">
      <c r="C314" s="28"/>
    </row>
    <row r="315" spans="3:3" hidden="1" x14ac:dyDescent="0.3">
      <c r="C315" s="28"/>
    </row>
    <row r="316" spans="3:3" hidden="1" x14ac:dyDescent="0.3">
      <c r="C316" s="28"/>
    </row>
    <row r="317" spans="3:3" hidden="1" x14ac:dyDescent="0.3">
      <c r="C317" s="28"/>
    </row>
    <row r="318" spans="3:3" hidden="1" x14ac:dyDescent="0.3">
      <c r="C318" s="28"/>
    </row>
    <row r="319" spans="3:3" hidden="1" x14ac:dyDescent="0.3">
      <c r="C319" s="28"/>
    </row>
    <row r="320" spans="3:3" hidden="1" x14ac:dyDescent="0.3">
      <c r="C320" s="28"/>
    </row>
    <row r="321" spans="3:3" hidden="1" x14ac:dyDescent="0.3">
      <c r="C321" s="28"/>
    </row>
    <row r="322" spans="3:3" hidden="1" x14ac:dyDescent="0.3">
      <c r="C322" s="28"/>
    </row>
    <row r="323" spans="3:3" hidden="1" x14ac:dyDescent="0.3">
      <c r="C323" s="28"/>
    </row>
    <row r="324" spans="3:3" hidden="1" x14ac:dyDescent="0.3">
      <c r="C324" s="28"/>
    </row>
    <row r="325" spans="3:3" hidden="1" x14ac:dyDescent="0.3">
      <c r="C325" s="28"/>
    </row>
    <row r="326" spans="3:3" hidden="1" x14ac:dyDescent="0.3">
      <c r="C326" s="28"/>
    </row>
    <row r="327" spans="3:3" hidden="1" x14ac:dyDescent="0.3">
      <c r="C327" s="28"/>
    </row>
    <row r="328" spans="3:3" hidden="1" x14ac:dyDescent="0.3">
      <c r="C328" s="28"/>
    </row>
    <row r="329" spans="3:3" hidden="1" x14ac:dyDescent="0.3">
      <c r="C329" s="28"/>
    </row>
    <row r="330" spans="3:3" hidden="1" x14ac:dyDescent="0.3">
      <c r="C330" s="28"/>
    </row>
    <row r="331" spans="3:3" hidden="1" x14ac:dyDescent="0.3">
      <c r="C331" s="28"/>
    </row>
    <row r="332" spans="3:3" hidden="1" x14ac:dyDescent="0.3">
      <c r="C332" s="28"/>
    </row>
    <row r="333" spans="3:3" hidden="1" x14ac:dyDescent="0.3">
      <c r="C333" s="28"/>
    </row>
    <row r="334" spans="3:3" hidden="1" x14ac:dyDescent="0.3">
      <c r="C334" s="28"/>
    </row>
    <row r="335" spans="3:3" hidden="1" x14ac:dyDescent="0.3">
      <c r="C335" s="28"/>
    </row>
    <row r="336" spans="3:3" hidden="1" x14ac:dyDescent="0.3">
      <c r="C336" s="28"/>
    </row>
    <row r="337" spans="3:3" hidden="1" x14ac:dyDescent="0.3">
      <c r="C337" s="28"/>
    </row>
    <row r="338" spans="3:3" hidden="1" x14ac:dyDescent="0.3">
      <c r="C338" s="28"/>
    </row>
    <row r="339" spans="3:3" hidden="1" x14ac:dyDescent="0.3">
      <c r="C339" s="28"/>
    </row>
    <row r="340" spans="3:3" hidden="1" x14ac:dyDescent="0.3">
      <c r="C340" s="28"/>
    </row>
    <row r="341" spans="3:3" hidden="1" x14ac:dyDescent="0.3">
      <c r="C341" s="28"/>
    </row>
    <row r="342" spans="3:3" hidden="1" x14ac:dyDescent="0.3">
      <c r="C342" s="28"/>
    </row>
    <row r="343" spans="3:3" hidden="1" x14ac:dyDescent="0.3">
      <c r="C343" s="28"/>
    </row>
    <row r="344" spans="3:3" hidden="1" x14ac:dyDescent="0.3">
      <c r="C344" s="28"/>
    </row>
    <row r="345" spans="3:3" hidden="1" x14ac:dyDescent="0.3">
      <c r="C345" s="28"/>
    </row>
    <row r="346" spans="3:3" hidden="1" x14ac:dyDescent="0.3">
      <c r="C346" s="28"/>
    </row>
    <row r="347" spans="3:3" hidden="1" x14ac:dyDescent="0.3">
      <c r="C347" s="28"/>
    </row>
    <row r="348" spans="3:3" hidden="1" x14ac:dyDescent="0.3">
      <c r="C348" s="28"/>
    </row>
    <row r="349" spans="3:3" hidden="1" x14ac:dyDescent="0.3">
      <c r="C349" s="28"/>
    </row>
    <row r="350" spans="3:3" hidden="1" x14ac:dyDescent="0.3">
      <c r="C350" s="28"/>
    </row>
    <row r="351" spans="3:3" hidden="1" x14ac:dyDescent="0.3">
      <c r="C351" s="28"/>
    </row>
    <row r="352" spans="3:3" hidden="1" x14ac:dyDescent="0.3">
      <c r="C352" s="28"/>
    </row>
    <row r="353" spans="3:3" hidden="1" x14ac:dyDescent="0.3">
      <c r="C353" s="28"/>
    </row>
    <row r="354" spans="3:3" hidden="1" x14ac:dyDescent="0.3">
      <c r="C354" s="28"/>
    </row>
    <row r="355" spans="3:3" hidden="1" x14ac:dyDescent="0.3">
      <c r="C355" s="28"/>
    </row>
    <row r="356" spans="3:3" hidden="1" x14ac:dyDescent="0.3">
      <c r="C356" s="28"/>
    </row>
    <row r="357" spans="3:3" hidden="1" x14ac:dyDescent="0.3">
      <c r="C357" s="28"/>
    </row>
    <row r="358" spans="3:3" hidden="1" x14ac:dyDescent="0.3">
      <c r="C358" s="28"/>
    </row>
    <row r="359" spans="3:3" hidden="1" x14ac:dyDescent="0.3">
      <c r="C359" s="28"/>
    </row>
    <row r="360" spans="3:3" hidden="1" x14ac:dyDescent="0.3">
      <c r="C360" s="28"/>
    </row>
    <row r="361" spans="3:3" hidden="1" x14ac:dyDescent="0.3">
      <c r="C361" s="28"/>
    </row>
    <row r="362" spans="3:3" hidden="1" x14ac:dyDescent="0.3">
      <c r="C362" s="28"/>
    </row>
    <row r="363" spans="3:3" hidden="1" x14ac:dyDescent="0.3">
      <c r="C363" s="28"/>
    </row>
    <row r="364" spans="3:3" hidden="1" x14ac:dyDescent="0.3">
      <c r="C364" s="28"/>
    </row>
    <row r="365" spans="3:3" hidden="1" x14ac:dyDescent="0.3">
      <c r="C365" s="28"/>
    </row>
    <row r="366" spans="3:3" hidden="1" x14ac:dyDescent="0.3">
      <c r="C366" s="28"/>
    </row>
    <row r="367" spans="3:3" hidden="1" x14ac:dyDescent="0.3">
      <c r="C367" s="28"/>
    </row>
    <row r="368" spans="3:3" hidden="1" x14ac:dyDescent="0.3">
      <c r="C368" s="28"/>
    </row>
    <row r="369" spans="3:3" hidden="1" x14ac:dyDescent="0.3">
      <c r="C369" s="28"/>
    </row>
    <row r="370" spans="3:3" hidden="1" x14ac:dyDescent="0.3">
      <c r="C370" s="28"/>
    </row>
    <row r="371" spans="3:3" hidden="1" x14ac:dyDescent="0.3">
      <c r="C371" s="28"/>
    </row>
    <row r="372" spans="3:3" hidden="1" x14ac:dyDescent="0.3">
      <c r="C372" s="28"/>
    </row>
    <row r="373" spans="3:3" hidden="1" x14ac:dyDescent="0.3">
      <c r="C373" s="28"/>
    </row>
    <row r="374" spans="3:3" hidden="1" x14ac:dyDescent="0.3">
      <c r="C374" s="28"/>
    </row>
    <row r="375" spans="3:3" hidden="1" x14ac:dyDescent="0.3">
      <c r="C375" s="28"/>
    </row>
    <row r="376" spans="3:3" hidden="1" x14ac:dyDescent="0.3">
      <c r="C376" s="28"/>
    </row>
    <row r="377" spans="3:3" hidden="1" x14ac:dyDescent="0.3">
      <c r="C377" s="28"/>
    </row>
    <row r="378" spans="3:3" hidden="1" x14ac:dyDescent="0.3">
      <c r="C378" s="28"/>
    </row>
    <row r="379" spans="3:3" hidden="1" x14ac:dyDescent="0.3">
      <c r="C379" s="28"/>
    </row>
    <row r="380" spans="3:3" hidden="1" x14ac:dyDescent="0.3">
      <c r="C380" s="28"/>
    </row>
    <row r="381" spans="3:3" hidden="1" x14ac:dyDescent="0.3">
      <c r="C381" s="28"/>
    </row>
    <row r="382" spans="3:3" hidden="1" x14ac:dyDescent="0.3">
      <c r="C382" s="28"/>
    </row>
    <row r="383" spans="3:3" hidden="1" x14ac:dyDescent="0.3">
      <c r="C383" s="28"/>
    </row>
    <row r="384" spans="3:3" hidden="1" x14ac:dyDescent="0.3">
      <c r="C384" s="28"/>
    </row>
    <row r="385" spans="3:3" hidden="1" x14ac:dyDescent="0.3">
      <c r="C385" s="28"/>
    </row>
    <row r="386" spans="3:3" hidden="1" x14ac:dyDescent="0.3">
      <c r="C386" s="28"/>
    </row>
    <row r="387" spans="3:3" hidden="1" x14ac:dyDescent="0.3">
      <c r="C387" s="28"/>
    </row>
    <row r="388" spans="3:3" hidden="1" x14ac:dyDescent="0.3">
      <c r="C388" s="28"/>
    </row>
    <row r="389" spans="3:3" hidden="1" x14ac:dyDescent="0.3">
      <c r="C389" s="28"/>
    </row>
    <row r="390" spans="3:3" hidden="1" x14ac:dyDescent="0.3">
      <c r="C390" s="28"/>
    </row>
    <row r="391" spans="3:3" hidden="1" x14ac:dyDescent="0.3">
      <c r="C391" s="28"/>
    </row>
    <row r="392" spans="3:3" hidden="1" x14ac:dyDescent="0.3">
      <c r="C392" s="28"/>
    </row>
    <row r="393" spans="3:3" hidden="1" x14ac:dyDescent="0.3">
      <c r="C393" s="28"/>
    </row>
    <row r="394" spans="3:3" hidden="1" x14ac:dyDescent="0.3">
      <c r="C394" s="28"/>
    </row>
    <row r="395" spans="3:3" hidden="1" x14ac:dyDescent="0.3">
      <c r="C395" s="28"/>
    </row>
    <row r="396" spans="3:3" hidden="1" x14ac:dyDescent="0.3">
      <c r="C396" s="28"/>
    </row>
    <row r="397" spans="3:3" hidden="1" x14ac:dyDescent="0.3">
      <c r="C397" s="28"/>
    </row>
    <row r="398" spans="3:3" hidden="1" x14ac:dyDescent="0.3">
      <c r="C398" s="28"/>
    </row>
    <row r="399" spans="3:3" hidden="1" x14ac:dyDescent="0.3">
      <c r="C399" s="28"/>
    </row>
    <row r="400" spans="3:3" hidden="1" x14ac:dyDescent="0.3">
      <c r="C400" s="28"/>
    </row>
    <row r="401" spans="3:3" hidden="1" x14ac:dyDescent="0.3">
      <c r="C401" s="28"/>
    </row>
    <row r="402" spans="3:3" hidden="1" x14ac:dyDescent="0.3">
      <c r="C402" s="28"/>
    </row>
    <row r="403" spans="3:3" hidden="1" x14ac:dyDescent="0.3">
      <c r="C403" s="28"/>
    </row>
    <row r="404" spans="3:3" hidden="1" x14ac:dyDescent="0.3">
      <c r="C404" s="28"/>
    </row>
    <row r="405" spans="3:3" hidden="1" x14ac:dyDescent="0.3">
      <c r="C405" s="28"/>
    </row>
    <row r="406" spans="3:3" hidden="1" x14ac:dyDescent="0.3">
      <c r="C406" s="28"/>
    </row>
    <row r="407" spans="3:3" hidden="1" x14ac:dyDescent="0.3">
      <c r="C407" s="28"/>
    </row>
    <row r="408" spans="3:3" hidden="1" x14ac:dyDescent="0.3">
      <c r="C408" s="28"/>
    </row>
    <row r="409" spans="3:3" hidden="1" x14ac:dyDescent="0.3">
      <c r="C409" s="28"/>
    </row>
    <row r="410" spans="3:3" hidden="1" x14ac:dyDescent="0.3">
      <c r="C410" s="28"/>
    </row>
    <row r="411" spans="3:3" hidden="1" x14ac:dyDescent="0.3">
      <c r="C411" s="28"/>
    </row>
    <row r="412" spans="3:3" hidden="1" x14ac:dyDescent="0.3">
      <c r="C412" s="28"/>
    </row>
    <row r="413" spans="3:3" hidden="1" x14ac:dyDescent="0.3">
      <c r="C413" s="28"/>
    </row>
    <row r="414" spans="3:3" hidden="1" x14ac:dyDescent="0.3">
      <c r="C414" s="28"/>
    </row>
    <row r="415" spans="3:3" hidden="1" x14ac:dyDescent="0.3">
      <c r="C415" s="28"/>
    </row>
    <row r="416" spans="3:3" hidden="1" x14ac:dyDescent="0.3">
      <c r="C416" s="28"/>
    </row>
    <row r="417" spans="3:3" hidden="1" x14ac:dyDescent="0.3">
      <c r="C417" s="28"/>
    </row>
    <row r="418" spans="3:3" hidden="1" x14ac:dyDescent="0.3">
      <c r="C418" s="28"/>
    </row>
    <row r="419" spans="3:3" hidden="1" x14ac:dyDescent="0.3">
      <c r="C419" s="28"/>
    </row>
    <row r="420" spans="3:3" hidden="1" x14ac:dyDescent="0.3">
      <c r="C420" s="28"/>
    </row>
    <row r="421" spans="3:3" hidden="1" x14ac:dyDescent="0.3">
      <c r="C421" s="28"/>
    </row>
    <row r="422" spans="3:3" hidden="1" x14ac:dyDescent="0.3">
      <c r="C422" s="28"/>
    </row>
    <row r="423" spans="3:3" hidden="1" x14ac:dyDescent="0.3">
      <c r="C423" s="28"/>
    </row>
    <row r="424" spans="3:3" hidden="1" x14ac:dyDescent="0.3">
      <c r="C424" s="28"/>
    </row>
    <row r="425" spans="3:3" hidden="1" x14ac:dyDescent="0.3">
      <c r="C425" s="28"/>
    </row>
    <row r="426" spans="3:3" hidden="1" x14ac:dyDescent="0.3">
      <c r="C426" s="28"/>
    </row>
    <row r="427" spans="3:3" hidden="1" x14ac:dyDescent="0.3">
      <c r="C427" s="28"/>
    </row>
    <row r="428" spans="3:3" hidden="1" x14ac:dyDescent="0.3">
      <c r="C428" s="28"/>
    </row>
    <row r="429" spans="3:3" hidden="1" x14ac:dyDescent="0.3">
      <c r="C429" s="28"/>
    </row>
    <row r="430" spans="3:3" hidden="1" x14ac:dyDescent="0.3">
      <c r="C430" s="28"/>
    </row>
    <row r="431" spans="3:3" hidden="1" x14ac:dyDescent="0.3">
      <c r="C431" s="28"/>
    </row>
    <row r="432" spans="3:3" hidden="1" x14ac:dyDescent="0.3">
      <c r="C432" s="28"/>
    </row>
    <row r="433" spans="3:3" hidden="1" x14ac:dyDescent="0.3">
      <c r="C433" s="28"/>
    </row>
    <row r="434" spans="3:3" hidden="1" x14ac:dyDescent="0.3">
      <c r="C434" s="28"/>
    </row>
    <row r="435" spans="3:3" hidden="1" x14ac:dyDescent="0.3">
      <c r="C435" s="28"/>
    </row>
    <row r="436" spans="3:3" hidden="1" x14ac:dyDescent="0.3">
      <c r="C436" s="28"/>
    </row>
    <row r="437" spans="3:3" hidden="1" x14ac:dyDescent="0.3">
      <c r="C437" s="28"/>
    </row>
    <row r="438" spans="3:3" hidden="1" x14ac:dyDescent="0.3">
      <c r="C438" s="28"/>
    </row>
    <row r="439" spans="3:3" hidden="1" x14ac:dyDescent="0.3">
      <c r="C439" s="28"/>
    </row>
    <row r="440" spans="3:3" hidden="1" x14ac:dyDescent="0.3">
      <c r="C440" s="28"/>
    </row>
    <row r="441" spans="3:3" hidden="1" x14ac:dyDescent="0.3">
      <c r="C441" s="28"/>
    </row>
    <row r="442" spans="3:3" hidden="1" x14ac:dyDescent="0.3">
      <c r="C442" s="28"/>
    </row>
    <row r="443" spans="3:3" hidden="1" x14ac:dyDescent="0.3">
      <c r="C443" s="28"/>
    </row>
    <row r="444" spans="3:3" hidden="1" x14ac:dyDescent="0.3">
      <c r="C444" s="28"/>
    </row>
    <row r="445" spans="3:3" hidden="1" x14ac:dyDescent="0.3">
      <c r="C445" s="28"/>
    </row>
    <row r="446" spans="3:3" hidden="1" x14ac:dyDescent="0.3">
      <c r="C446" s="28"/>
    </row>
    <row r="447" spans="3:3" hidden="1" x14ac:dyDescent="0.3">
      <c r="C447" s="28"/>
    </row>
    <row r="448" spans="3:3" hidden="1" x14ac:dyDescent="0.3">
      <c r="C448" s="28"/>
    </row>
    <row r="449" spans="3:3" hidden="1" x14ac:dyDescent="0.3">
      <c r="C449" s="28"/>
    </row>
    <row r="450" spans="3:3" hidden="1" x14ac:dyDescent="0.3">
      <c r="C450" s="28"/>
    </row>
    <row r="451" spans="3:3" hidden="1" x14ac:dyDescent="0.3">
      <c r="C451" s="28"/>
    </row>
    <row r="452" spans="3:3" hidden="1" x14ac:dyDescent="0.3">
      <c r="C452" s="28"/>
    </row>
    <row r="453" spans="3:3" hidden="1" x14ac:dyDescent="0.3">
      <c r="C453" s="28"/>
    </row>
    <row r="454" spans="3:3" hidden="1" x14ac:dyDescent="0.3">
      <c r="C454" s="28"/>
    </row>
    <row r="455" spans="3:3" hidden="1" x14ac:dyDescent="0.3">
      <c r="C455" s="28"/>
    </row>
    <row r="456" spans="3:3" hidden="1" x14ac:dyDescent="0.3">
      <c r="C456" s="28"/>
    </row>
    <row r="457" spans="3:3" hidden="1" x14ac:dyDescent="0.3">
      <c r="C457" s="28"/>
    </row>
    <row r="458" spans="3:3" hidden="1" x14ac:dyDescent="0.3">
      <c r="C458" s="28"/>
    </row>
    <row r="459" spans="3:3" hidden="1" x14ac:dyDescent="0.3">
      <c r="C459" s="28"/>
    </row>
    <row r="460" spans="3:3" hidden="1" x14ac:dyDescent="0.3">
      <c r="C460" s="28"/>
    </row>
    <row r="461" spans="3:3" hidden="1" x14ac:dyDescent="0.3">
      <c r="C461" s="28"/>
    </row>
    <row r="462" spans="3:3" hidden="1" x14ac:dyDescent="0.3">
      <c r="C462" s="28"/>
    </row>
    <row r="463" spans="3:3" hidden="1" x14ac:dyDescent="0.3">
      <c r="C463" s="28"/>
    </row>
    <row r="464" spans="3:3" hidden="1" x14ac:dyDescent="0.3">
      <c r="C464" s="28"/>
    </row>
    <row r="465" spans="3:3" hidden="1" x14ac:dyDescent="0.3">
      <c r="C465" s="28"/>
    </row>
    <row r="466" spans="3:3" hidden="1" x14ac:dyDescent="0.3">
      <c r="C466" s="28"/>
    </row>
    <row r="467" spans="3:3" hidden="1" x14ac:dyDescent="0.3">
      <c r="C467" s="28"/>
    </row>
    <row r="468" spans="3:3" hidden="1" x14ac:dyDescent="0.3">
      <c r="C468" s="28"/>
    </row>
    <row r="469" spans="3:3" hidden="1" x14ac:dyDescent="0.3">
      <c r="C469" s="28"/>
    </row>
    <row r="470" spans="3:3" hidden="1" x14ac:dyDescent="0.3">
      <c r="C470" s="28"/>
    </row>
    <row r="471" spans="3:3" hidden="1" x14ac:dyDescent="0.3">
      <c r="C471" s="28"/>
    </row>
    <row r="472" spans="3:3" hidden="1" x14ac:dyDescent="0.3">
      <c r="C472" s="28"/>
    </row>
    <row r="473" spans="3:3" hidden="1" x14ac:dyDescent="0.3">
      <c r="C473" s="28"/>
    </row>
    <row r="474" spans="3:3" hidden="1" x14ac:dyDescent="0.3">
      <c r="C474" s="28"/>
    </row>
    <row r="475" spans="3:3" hidden="1" x14ac:dyDescent="0.3">
      <c r="C475" s="28"/>
    </row>
    <row r="476" spans="3:3" hidden="1" x14ac:dyDescent="0.3">
      <c r="C476" s="28"/>
    </row>
    <row r="477" spans="3:3" hidden="1" x14ac:dyDescent="0.3">
      <c r="C477" s="28"/>
    </row>
    <row r="478" spans="3:3" hidden="1" x14ac:dyDescent="0.3">
      <c r="C478" s="28"/>
    </row>
    <row r="479" spans="3:3" hidden="1" x14ac:dyDescent="0.3">
      <c r="C479" s="28"/>
    </row>
    <row r="480" spans="3:3" hidden="1" x14ac:dyDescent="0.3">
      <c r="C480" s="28"/>
    </row>
    <row r="481" spans="3:3" hidden="1" x14ac:dyDescent="0.3">
      <c r="C481" s="28"/>
    </row>
    <row r="482" spans="3:3" hidden="1" x14ac:dyDescent="0.3">
      <c r="C482" s="28"/>
    </row>
    <row r="483" spans="3:3" hidden="1" x14ac:dyDescent="0.3">
      <c r="C483" s="28"/>
    </row>
    <row r="484" spans="3:3" hidden="1" x14ac:dyDescent="0.3">
      <c r="C484" s="28"/>
    </row>
    <row r="485" spans="3:3" hidden="1" x14ac:dyDescent="0.3">
      <c r="C485" s="28"/>
    </row>
    <row r="486" spans="3:3" hidden="1" x14ac:dyDescent="0.3">
      <c r="C486" s="28"/>
    </row>
    <row r="487" spans="3:3" hidden="1" x14ac:dyDescent="0.3">
      <c r="C487" s="28"/>
    </row>
    <row r="488" spans="3:3" hidden="1" x14ac:dyDescent="0.3">
      <c r="C488" s="28"/>
    </row>
    <row r="489" spans="3:3" hidden="1" x14ac:dyDescent="0.3">
      <c r="C489" s="28"/>
    </row>
    <row r="490" spans="3:3" hidden="1" x14ac:dyDescent="0.3">
      <c r="C490" s="28"/>
    </row>
    <row r="491" spans="3:3" hidden="1" x14ac:dyDescent="0.3">
      <c r="C491" s="28"/>
    </row>
    <row r="492" spans="3:3" hidden="1" x14ac:dyDescent="0.3">
      <c r="C492" s="28"/>
    </row>
    <row r="493" spans="3:3" hidden="1" x14ac:dyDescent="0.3">
      <c r="C493" s="28"/>
    </row>
    <row r="494" spans="3:3" hidden="1" x14ac:dyDescent="0.3">
      <c r="C494" s="28"/>
    </row>
    <row r="495" spans="3:3" hidden="1" x14ac:dyDescent="0.3">
      <c r="C495" s="28"/>
    </row>
    <row r="496" spans="3:3" hidden="1" x14ac:dyDescent="0.3">
      <c r="C496" s="28"/>
    </row>
    <row r="497" spans="3:3" hidden="1" x14ac:dyDescent="0.3">
      <c r="C497" s="28"/>
    </row>
    <row r="498" spans="3:3" hidden="1" x14ac:dyDescent="0.3">
      <c r="C498" s="28"/>
    </row>
    <row r="499" spans="3:3" hidden="1" x14ac:dyDescent="0.3">
      <c r="C499" s="28"/>
    </row>
    <row r="500" spans="3:3" hidden="1" x14ac:dyDescent="0.3">
      <c r="C500" s="28"/>
    </row>
    <row r="501" spans="3:3" hidden="1" x14ac:dyDescent="0.3">
      <c r="C501" s="28"/>
    </row>
    <row r="502" spans="3:3" hidden="1" x14ac:dyDescent="0.3">
      <c r="C502" s="28"/>
    </row>
    <row r="503" spans="3:3" hidden="1" x14ac:dyDescent="0.3">
      <c r="C503" s="28"/>
    </row>
    <row r="504" spans="3:3" hidden="1" x14ac:dyDescent="0.3">
      <c r="C504" s="28"/>
    </row>
    <row r="505" spans="3:3" hidden="1" x14ac:dyDescent="0.3">
      <c r="C505" s="28"/>
    </row>
    <row r="506" spans="3:3" hidden="1" x14ac:dyDescent="0.3">
      <c r="C506" s="28"/>
    </row>
    <row r="507" spans="3:3" hidden="1" x14ac:dyDescent="0.3">
      <c r="C507" s="28"/>
    </row>
    <row r="508" spans="3:3" hidden="1" x14ac:dyDescent="0.3">
      <c r="C508" s="28"/>
    </row>
    <row r="509" spans="3:3" hidden="1" x14ac:dyDescent="0.3">
      <c r="C509" s="28"/>
    </row>
    <row r="510" spans="3:3" hidden="1" x14ac:dyDescent="0.3">
      <c r="C510" s="28"/>
    </row>
    <row r="511" spans="3:3" hidden="1" x14ac:dyDescent="0.3">
      <c r="C511" s="28"/>
    </row>
    <row r="512" spans="3:3" hidden="1" x14ac:dyDescent="0.3">
      <c r="C512" s="28"/>
    </row>
    <row r="513" spans="3:3" hidden="1" x14ac:dyDescent="0.3">
      <c r="C513" s="28"/>
    </row>
    <row r="514" spans="3:3" hidden="1" x14ac:dyDescent="0.3">
      <c r="C514" s="28"/>
    </row>
    <row r="515" spans="3:3" hidden="1" x14ac:dyDescent="0.3">
      <c r="C515" s="28"/>
    </row>
    <row r="516" spans="3:3" hidden="1" x14ac:dyDescent="0.3">
      <c r="C516" s="28"/>
    </row>
    <row r="517" spans="3:3" hidden="1" x14ac:dyDescent="0.3">
      <c r="C517" s="28"/>
    </row>
    <row r="518" spans="3:3" hidden="1" x14ac:dyDescent="0.3">
      <c r="C518" s="28"/>
    </row>
    <row r="519" spans="3:3" hidden="1" x14ac:dyDescent="0.3">
      <c r="C519" s="28"/>
    </row>
    <row r="520" spans="3:3" hidden="1" x14ac:dyDescent="0.3">
      <c r="C520" s="28"/>
    </row>
    <row r="521" spans="3:3" hidden="1" x14ac:dyDescent="0.3">
      <c r="C521" s="28"/>
    </row>
    <row r="522" spans="3:3" hidden="1" x14ac:dyDescent="0.3">
      <c r="C522" s="28"/>
    </row>
    <row r="523" spans="3:3" hidden="1" x14ac:dyDescent="0.3">
      <c r="C523" s="28"/>
    </row>
    <row r="524" spans="3:3" hidden="1" x14ac:dyDescent="0.3">
      <c r="C524" s="28"/>
    </row>
    <row r="525" spans="3:3" hidden="1" x14ac:dyDescent="0.3">
      <c r="C525" s="28"/>
    </row>
    <row r="526" spans="3:3" hidden="1" x14ac:dyDescent="0.3">
      <c r="C526" s="28"/>
    </row>
    <row r="527" spans="3:3" hidden="1" x14ac:dyDescent="0.3">
      <c r="C527" s="28"/>
    </row>
    <row r="528" spans="3:3" hidden="1" x14ac:dyDescent="0.3">
      <c r="C528" s="28"/>
    </row>
    <row r="529" spans="3:3" hidden="1" x14ac:dyDescent="0.3">
      <c r="C529" s="28"/>
    </row>
    <row r="530" spans="3:3" hidden="1" x14ac:dyDescent="0.3">
      <c r="C530" s="28"/>
    </row>
    <row r="531" spans="3:3" hidden="1" x14ac:dyDescent="0.3">
      <c r="C531" s="28"/>
    </row>
    <row r="532" spans="3:3" hidden="1" x14ac:dyDescent="0.3">
      <c r="C532" s="28"/>
    </row>
    <row r="533" spans="3:3" hidden="1" x14ac:dyDescent="0.3">
      <c r="C533" s="28"/>
    </row>
    <row r="534" spans="3:3" hidden="1" x14ac:dyDescent="0.3">
      <c r="C534" s="28"/>
    </row>
    <row r="535" spans="3:3" hidden="1" x14ac:dyDescent="0.3">
      <c r="C535" s="28"/>
    </row>
    <row r="536" spans="3:3" hidden="1" x14ac:dyDescent="0.3">
      <c r="C536" s="28"/>
    </row>
    <row r="537" spans="3:3" hidden="1" x14ac:dyDescent="0.3">
      <c r="C537" s="28"/>
    </row>
    <row r="538" spans="3:3" hidden="1" x14ac:dyDescent="0.3">
      <c r="C538" s="28"/>
    </row>
    <row r="539" spans="3:3" hidden="1" x14ac:dyDescent="0.3">
      <c r="C539" s="28"/>
    </row>
    <row r="540" spans="3:3" hidden="1" x14ac:dyDescent="0.3">
      <c r="C540" s="28"/>
    </row>
    <row r="541" spans="3:3" hidden="1" x14ac:dyDescent="0.3">
      <c r="C541" s="28"/>
    </row>
    <row r="542" spans="3:3" hidden="1" x14ac:dyDescent="0.3">
      <c r="C542" s="28"/>
    </row>
    <row r="543" spans="3:3" hidden="1" x14ac:dyDescent="0.3">
      <c r="C543" s="28"/>
    </row>
    <row r="544" spans="3:3" hidden="1" x14ac:dyDescent="0.3">
      <c r="C544" s="28"/>
    </row>
    <row r="545" spans="3:3" hidden="1" x14ac:dyDescent="0.3">
      <c r="C545" s="28"/>
    </row>
    <row r="546" spans="3:3" hidden="1" x14ac:dyDescent="0.3">
      <c r="C546" s="28"/>
    </row>
    <row r="547" spans="3:3" hidden="1" x14ac:dyDescent="0.3">
      <c r="C547" s="28"/>
    </row>
    <row r="548" spans="3:3" hidden="1" x14ac:dyDescent="0.3">
      <c r="C548" s="28"/>
    </row>
    <row r="549" spans="3:3" hidden="1" x14ac:dyDescent="0.3">
      <c r="C549" s="28"/>
    </row>
    <row r="550" spans="3:3" hidden="1" x14ac:dyDescent="0.3">
      <c r="C550" s="28"/>
    </row>
    <row r="551" spans="3:3" hidden="1" x14ac:dyDescent="0.3">
      <c r="C551" s="28"/>
    </row>
    <row r="552" spans="3:3" hidden="1" x14ac:dyDescent="0.3">
      <c r="C552" s="28"/>
    </row>
    <row r="553" spans="3:3" hidden="1" x14ac:dyDescent="0.3">
      <c r="C553" s="28"/>
    </row>
    <row r="554" spans="3:3" hidden="1" x14ac:dyDescent="0.3">
      <c r="C554" s="28"/>
    </row>
    <row r="555" spans="3:3" hidden="1" x14ac:dyDescent="0.3">
      <c r="C555" s="28"/>
    </row>
    <row r="556" spans="3:3" hidden="1" x14ac:dyDescent="0.3">
      <c r="C556" s="28"/>
    </row>
    <row r="557" spans="3:3" hidden="1" x14ac:dyDescent="0.3">
      <c r="C557" s="28"/>
    </row>
    <row r="558" spans="3:3" hidden="1" x14ac:dyDescent="0.3">
      <c r="C558" s="28"/>
    </row>
    <row r="559" spans="3:3" hidden="1" x14ac:dyDescent="0.3">
      <c r="C559" s="28"/>
    </row>
    <row r="560" spans="3:3" hidden="1" x14ac:dyDescent="0.3">
      <c r="C560" s="28"/>
    </row>
    <row r="561" spans="3:3" hidden="1" x14ac:dyDescent="0.3">
      <c r="C561" s="28"/>
    </row>
    <row r="562" spans="3:3" hidden="1" x14ac:dyDescent="0.3">
      <c r="C562" s="28"/>
    </row>
    <row r="563" spans="3:3" hidden="1" x14ac:dyDescent="0.3">
      <c r="C563" s="28"/>
    </row>
    <row r="564" spans="3:3" hidden="1" x14ac:dyDescent="0.3">
      <c r="C564" s="28"/>
    </row>
    <row r="565" spans="3:3" hidden="1" x14ac:dyDescent="0.3">
      <c r="C565" s="28"/>
    </row>
    <row r="566" spans="3:3" hidden="1" x14ac:dyDescent="0.3">
      <c r="C566" s="28"/>
    </row>
    <row r="567" spans="3:3" hidden="1" x14ac:dyDescent="0.3">
      <c r="C567" s="28"/>
    </row>
    <row r="568" spans="3:3" hidden="1" x14ac:dyDescent="0.3">
      <c r="C568" s="28"/>
    </row>
    <row r="569" spans="3:3" hidden="1" x14ac:dyDescent="0.3">
      <c r="C569" s="28"/>
    </row>
    <row r="570" spans="3:3" hidden="1" x14ac:dyDescent="0.3">
      <c r="C570" s="28"/>
    </row>
    <row r="571" spans="3:3" hidden="1" x14ac:dyDescent="0.3">
      <c r="C571" s="28"/>
    </row>
    <row r="572" spans="3:3" hidden="1" x14ac:dyDescent="0.3">
      <c r="C572" s="28"/>
    </row>
    <row r="573" spans="3:3" hidden="1" x14ac:dyDescent="0.3">
      <c r="C573" s="28"/>
    </row>
    <row r="574" spans="3:3" hidden="1" x14ac:dyDescent="0.3">
      <c r="C574" s="28"/>
    </row>
    <row r="575" spans="3:3" hidden="1" x14ac:dyDescent="0.3">
      <c r="C575" s="28"/>
    </row>
    <row r="576" spans="3:3" hidden="1" x14ac:dyDescent="0.3">
      <c r="C576" s="28"/>
    </row>
    <row r="577" spans="3:3" hidden="1" x14ac:dyDescent="0.3">
      <c r="C577" s="28"/>
    </row>
    <row r="578" spans="3:3" hidden="1" x14ac:dyDescent="0.3">
      <c r="C578" s="28"/>
    </row>
    <row r="579" spans="3:3" hidden="1" x14ac:dyDescent="0.3">
      <c r="C579" s="28"/>
    </row>
    <row r="580" spans="3:3" hidden="1" x14ac:dyDescent="0.3">
      <c r="C580" s="28"/>
    </row>
    <row r="581" spans="3:3" hidden="1" x14ac:dyDescent="0.3">
      <c r="C581" s="28"/>
    </row>
    <row r="582" spans="3:3" hidden="1" x14ac:dyDescent="0.3">
      <c r="C582" s="28"/>
    </row>
    <row r="583" spans="3:3" hidden="1" x14ac:dyDescent="0.3">
      <c r="C583" s="28"/>
    </row>
    <row r="584" spans="3:3" hidden="1" x14ac:dyDescent="0.3">
      <c r="C584" s="28"/>
    </row>
    <row r="585" spans="3:3" hidden="1" x14ac:dyDescent="0.3">
      <c r="C585" s="28"/>
    </row>
    <row r="586" spans="3:3" hidden="1" x14ac:dyDescent="0.3">
      <c r="C586" s="28"/>
    </row>
    <row r="587" spans="3:3" hidden="1" x14ac:dyDescent="0.3">
      <c r="C587" s="28"/>
    </row>
    <row r="588" spans="3:3" hidden="1" x14ac:dyDescent="0.3">
      <c r="C588" s="28"/>
    </row>
    <row r="589" spans="3:3" hidden="1" x14ac:dyDescent="0.3">
      <c r="C589" s="28"/>
    </row>
    <row r="590" spans="3:3" hidden="1" x14ac:dyDescent="0.3">
      <c r="C590" s="28"/>
    </row>
    <row r="591" spans="3:3" hidden="1" x14ac:dyDescent="0.3">
      <c r="C591" s="28"/>
    </row>
    <row r="592" spans="3:3" hidden="1" x14ac:dyDescent="0.3">
      <c r="C592" s="28"/>
    </row>
    <row r="593" spans="3:3" hidden="1" x14ac:dyDescent="0.3">
      <c r="C593" s="28"/>
    </row>
    <row r="594" spans="3:3" hidden="1" x14ac:dyDescent="0.3">
      <c r="C594" s="28"/>
    </row>
    <row r="595" spans="3:3" hidden="1" x14ac:dyDescent="0.3">
      <c r="C595" s="28"/>
    </row>
    <row r="596" spans="3:3" hidden="1" x14ac:dyDescent="0.3">
      <c r="C596" s="28"/>
    </row>
    <row r="597" spans="3:3" hidden="1" x14ac:dyDescent="0.3">
      <c r="C597" s="28"/>
    </row>
    <row r="598" spans="3:3" hidden="1" x14ac:dyDescent="0.3">
      <c r="C598" s="28"/>
    </row>
    <row r="599" spans="3:3" hidden="1" x14ac:dyDescent="0.3">
      <c r="C599" s="28"/>
    </row>
    <row r="600" spans="3:3" hidden="1" x14ac:dyDescent="0.3">
      <c r="C600" s="28"/>
    </row>
    <row r="601" spans="3:3" hidden="1" x14ac:dyDescent="0.3">
      <c r="C601" s="28"/>
    </row>
    <row r="602" spans="3:3" hidden="1" x14ac:dyDescent="0.3">
      <c r="C602" s="28"/>
    </row>
    <row r="603" spans="3:3" hidden="1" x14ac:dyDescent="0.3">
      <c r="C603" s="28"/>
    </row>
    <row r="604" spans="3:3" hidden="1" x14ac:dyDescent="0.3">
      <c r="C604" s="28"/>
    </row>
    <row r="605" spans="3:3" hidden="1" x14ac:dyDescent="0.3">
      <c r="C605" s="28"/>
    </row>
    <row r="606" spans="3:3" hidden="1" x14ac:dyDescent="0.3">
      <c r="C606" s="28"/>
    </row>
    <row r="607" spans="3:3" hidden="1" x14ac:dyDescent="0.3">
      <c r="C607" s="28"/>
    </row>
    <row r="608" spans="3:3" hidden="1" x14ac:dyDescent="0.3">
      <c r="C608" s="28"/>
    </row>
    <row r="609" spans="3:3" hidden="1" x14ac:dyDescent="0.3">
      <c r="C609" s="28"/>
    </row>
    <row r="610" spans="3:3" hidden="1" x14ac:dyDescent="0.3">
      <c r="C610" s="28"/>
    </row>
    <row r="611" spans="3:3" hidden="1" x14ac:dyDescent="0.3">
      <c r="C611" s="28"/>
    </row>
    <row r="612" spans="3:3" hidden="1" x14ac:dyDescent="0.3">
      <c r="C612" s="28"/>
    </row>
    <row r="613" spans="3:3" hidden="1" x14ac:dyDescent="0.3">
      <c r="C613" s="28"/>
    </row>
    <row r="614" spans="3:3" hidden="1" x14ac:dyDescent="0.3">
      <c r="C614" s="28"/>
    </row>
    <row r="615" spans="3:3" hidden="1" x14ac:dyDescent="0.3">
      <c r="C615" s="28"/>
    </row>
    <row r="616" spans="3:3" hidden="1" x14ac:dyDescent="0.3">
      <c r="C616" s="28"/>
    </row>
    <row r="617" spans="3:3" hidden="1" x14ac:dyDescent="0.3">
      <c r="C617" s="28"/>
    </row>
    <row r="618" spans="3:3" hidden="1" x14ac:dyDescent="0.3">
      <c r="C618" s="28"/>
    </row>
    <row r="619" spans="3:3" hidden="1" x14ac:dyDescent="0.3">
      <c r="C619" s="28"/>
    </row>
    <row r="620" spans="3:3" hidden="1" x14ac:dyDescent="0.3">
      <c r="C620" s="28"/>
    </row>
    <row r="621" spans="3:3" hidden="1" x14ac:dyDescent="0.3">
      <c r="C621" s="28"/>
    </row>
    <row r="622" spans="3:3" hidden="1" x14ac:dyDescent="0.3">
      <c r="C622" s="28"/>
    </row>
    <row r="623" spans="3:3" hidden="1" x14ac:dyDescent="0.3">
      <c r="C623" s="28"/>
    </row>
    <row r="624" spans="3:3" hidden="1" x14ac:dyDescent="0.3">
      <c r="C624" s="28"/>
    </row>
    <row r="625" spans="3:3" hidden="1" x14ac:dyDescent="0.3">
      <c r="C625" s="28"/>
    </row>
    <row r="626" spans="3:3" hidden="1" x14ac:dyDescent="0.3">
      <c r="C626" s="28"/>
    </row>
    <row r="627" spans="3:3" hidden="1" x14ac:dyDescent="0.3">
      <c r="C627" s="28"/>
    </row>
    <row r="628" spans="3:3" hidden="1" x14ac:dyDescent="0.3">
      <c r="C628" s="28"/>
    </row>
    <row r="629" spans="3:3" hidden="1" x14ac:dyDescent="0.3">
      <c r="C629" s="28"/>
    </row>
    <row r="630" spans="3:3" hidden="1" x14ac:dyDescent="0.3">
      <c r="C630" s="28"/>
    </row>
    <row r="631" spans="3:3" hidden="1" x14ac:dyDescent="0.3">
      <c r="C631" s="28"/>
    </row>
    <row r="632" spans="3:3" hidden="1" x14ac:dyDescent="0.3">
      <c r="C632" s="28"/>
    </row>
    <row r="633" spans="3:3" hidden="1" x14ac:dyDescent="0.3">
      <c r="C633" s="28"/>
    </row>
    <row r="634" spans="3:3" hidden="1" x14ac:dyDescent="0.3">
      <c r="C634" s="28"/>
    </row>
    <row r="635" spans="3:3" hidden="1" x14ac:dyDescent="0.3">
      <c r="C635" s="28"/>
    </row>
    <row r="636" spans="3:3" hidden="1" x14ac:dyDescent="0.3">
      <c r="C636" s="28"/>
    </row>
    <row r="637" spans="3:3" hidden="1" x14ac:dyDescent="0.3">
      <c r="C637" s="28"/>
    </row>
    <row r="638" spans="3:3" hidden="1" x14ac:dyDescent="0.3">
      <c r="C638" s="28"/>
    </row>
    <row r="639" spans="3:3" hidden="1" x14ac:dyDescent="0.3">
      <c r="C639" s="28"/>
    </row>
    <row r="640" spans="3:3" hidden="1" x14ac:dyDescent="0.3">
      <c r="C640" s="28"/>
    </row>
    <row r="641" spans="3:3" hidden="1" x14ac:dyDescent="0.3">
      <c r="C641" s="28"/>
    </row>
    <row r="642" spans="3:3" hidden="1" x14ac:dyDescent="0.3">
      <c r="C642" s="28"/>
    </row>
    <row r="643" spans="3:3" hidden="1" x14ac:dyDescent="0.3">
      <c r="C643" s="28"/>
    </row>
    <row r="644" spans="3:3" hidden="1" x14ac:dyDescent="0.3">
      <c r="C644" s="28"/>
    </row>
    <row r="645" spans="3:3" hidden="1" x14ac:dyDescent="0.3">
      <c r="C645" s="28"/>
    </row>
    <row r="646" spans="3:3" hidden="1" x14ac:dyDescent="0.3">
      <c r="C646" s="28"/>
    </row>
    <row r="647" spans="3:3" hidden="1" x14ac:dyDescent="0.3">
      <c r="C647" s="28"/>
    </row>
    <row r="648" spans="3:3" hidden="1" x14ac:dyDescent="0.3">
      <c r="C648" s="28"/>
    </row>
    <row r="649" spans="3:3" hidden="1" x14ac:dyDescent="0.3">
      <c r="C649" s="28"/>
    </row>
    <row r="650" spans="3:3" hidden="1" x14ac:dyDescent="0.3">
      <c r="C650" s="28"/>
    </row>
    <row r="651" spans="3:3" hidden="1" x14ac:dyDescent="0.3">
      <c r="C651" s="28"/>
    </row>
    <row r="652" spans="3:3" hidden="1" x14ac:dyDescent="0.3">
      <c r="C652" s="28"/>
    </row>
    <row r="653" spans="3:3" hidden="1" x14ac:dyDescent="0.3">
      <c r="C653" s="28"/>
    </row>
    <row r="654" spans="3:3" hidden="1" x14ac:dyDescent="0.3">
      <c r="C654" s="28"/>
    </row>
    <row r="655" spans="3:3" hidden="1" x14ac:dyDescent="0.3">
      <c r="C655" s="28"/>
    </row>
    <row r="656" spans="3:3" hidden="1" x14ac:dyDescent="0.3">
      <c r="C656" s="28"/>
    </row>
    <row r="657" spans="3:3" hidden="1" x14ac:dyDescent="0.3">
      <c r="C657" s="28"/>
    </row>
    <row r="658" spans="3:3" hidden="1" x14ac:dyDescent="0.3">
      <c r="C658" s="28"/>
    </row>
    <row r="659" spans="3:3" hidden="1" x14ac:dyDescent="0.3">
      <c r="C659" s="28"/>
    </row>
    <row r="660" spans="3:3" hidden="1" x14ac:dyDescent="0.3">
      <c r="C660" s="28"/>
    </row>
    <row r="661" spans="3:3" hidden="1" x14ac:dyDescent="0.3">
      <c r="C661" s="28"/>
    </row>
    <row r="662" spans="3:3" hidden="1" x14ac:dyDescent="0.3">
      <c r="C662" s="28"/>
    </row>
    <row r="663" spans="3:3" hidden="1" x14ac:dyDescent="0.3">
      <c r="C663" s="28"/>
    </row>
    <row r="664" spans="3:3" hidden="1" x14ac:dyDescent="0.3">
      <c r="C664" s="28"/>
    </row>
    <row r="665" spans="3:3" hidden="1" x14ac:dyDescent="0.3">
      <c r="C665" s="28"/>
    </row>
    <row r="666" spans="3:3" hidden="1" x14ac:dyDescent="0.3">
      <c r="C666" s="28"/>
    </row>
    <row r="667" spans="3:3" hidden="1" x14ac:dyDescent="0.3">
      <c r="C667" s="28"/>
    </row>
    <row r="668" spans="3:3" hidden="1" x14ac:dyDescent="0.3">
      <c r="C668" s="28"/>
    </row>
    <row r="669" spans="3:3" hidden="1" x14ac:dyDescent="0.3">
      <c r="C669" s="28"/>
    </row>
    <row r="670" spans="3:3" hidden="1" x14ac:dyDescent="0.3">
      <c r="C670" s="28"/>
    </row>
    <row r="671" spans="3:3" hidden="1" x14ac:dyDescent="0.3">
      <c r="C671" s="28"/>
    </row>
    <row r="672" spans="3:3" hidden="1" x14ac:dyDescent="0.3">
      <c r="C672" s="28"/>
    </row>
    <row r="673" spans="3:3" hidden="1" x14ac:dyDescent="0.3">
      <c r="C673" s="28"/>
    </row>
    <row r="674" spans="3:3" hidden="1" x14ac:dyDescent="0.3">
      <c r="C674" s="28"/>
    </row>
    <row r="675" spans="3:3" hidden="1" x14ac:dyDescent="0.3">
      <c r="C675" s="28"/>
    </row>
    <row r="676" spans="3:3" hidden="1" x14ac:dyDescent="0.3">
      <c r="C676" s="28"/>
    </row>
    <row r="677" spans="3:3" hidden="1" x14ac:dyDescent="0.3">
      <c r="C677" s="28"/>
    </row>
    <row r="678" spans="3:3" hidden="1" x14ac:dyDescent="0.3">
      <c r="C678" s="28"/>
    </row>
    <row r="679" spans="3:3" hidden="1" x14ac:dyDescent="0.3">
      <c r="C679" s="28"/>
    </row>
    <row r="680" spans="3:3" hidden="1" x14ac:dyDescent="0.3">
      <c r="C680" s="28"/>
    </row>
    <row r="681" spans="3:3" hidden="1" x14ac:dyDescent="0.3">
      <c r="C681" s="28"/>
    </row>
    <row r="682" spans="3:3" hidden="1" x14ac:dyDescent="0.3">
      <c r="C682" s="28"/>
    </row>
    <row r="683" spans="3:3" hidden="1" x14ac:dyDescent="0.3">
      <c r="C683" s="28"/>
    </row>
    <row r="684" spans="3:3" hidden="1" x14ac:dyDescent="0.3">
      <c r="C684" s="28"/>
    </row>
    <row r="685" spans="3:3" hidden="1" x14ac:dyDescent="0.3">
      <c r="C685" s="28"/>
    </row>
    <row r="686" spans="3:3" hidden="1" x14ac:dyDescent="0.3">
      <c r="C686" s="28"/>
    </row>
    <row r="687" spans="3:3" hidden="1" x14ac:dyDescent="0.3">
      <c r="C687" s="28"/>
    </row>
    <row r="688" spans="3:3" hidden="1" x14ac:dyDescent="0.3">
      <c r="C688" s="28"/>
    </row>
    <row r="689" spans="3:3" hidden="1" x14ac:dyDescent="0.3">
      <c r="C689" s="28"/>
    </row>
    <row r="690" spans="3:3" hidden="1" x14ac:dyDescent="0.3">
      <c r="C690" s="28"/>
    </row>
    <row r="691" spans="3:3" hidden="1" x14ac:dyDescent="0.3">
      <c r="C691" s="28"/>
    </row>
    <row r="692" spans="3:3" hidden="1" x14ac:dyDescent="0.3">
      <c r="C692" s="28"/>
    </row>
    <row r="693" spans="3:3" hidden="1" x14ac:dyDescent="0.3">
      <c r="C693" s="28"/>
    </row>
    <row r="694" spans="3:3" hidden="1" x14ac:dyDescent="0.3">
      <c r="C694" s="28"/>
    </row>
    <row r="695" spans="3:3" hidden="1" x14ac:dyDescent="0.3">
      <c r="C695" s="28"/>
    </row>
    <row r="696" spans="3:3" hidden="1" x14ac:dyDescent="0.3">
      <c r="C696" s="28"/>
    </row>
    <row r="697" spans="3:3" hidden="1" x14ac:dyDescent="0.3">
      <c r="C697" s="28"/>
    </row>
    <row r="698" spans="3:3" hidden="1" x14ac:dyDescent="0.3">
      <c r="C698" s="28"/>
    </row>
    <row r="699" spans="3:3" hidden="1" x14ac:dyDescent="0.3">
      <c r="C699" s="28"/>
    </row>
    <row r="700" spans="3:3" hidden="1" x14ac:dyDescent="0.3">
      <c r="C700" s="28"/>
    </row>
    <row r="701" spans="3:3" hidden="1" x14ac:dyDescent="0.3">
      <c r="C701" s="28"/>
    </row>
    <row r="702" spans="3:3" hidden="1" x14ac:dyDescent="0.3">
      <c r="C702" s="28"/>
    </row>
    <row r="703" spans="3:3" hidden="1" x14ac:dyDescent="0.3">
      <c r="C703" s="28"/>
    </row>
    <row r="704" spans="3:3" hidden="1" x14ac:dyDescent="0.3">
      <c r="C704" s="28"/>
    </row>
    <row r="705" spans="3:3" hidden="1" x14ac:dyDescent="0.3">
      <c r="C705" s="28"/>
    </row>
    <row r="706" spans="3:3" hidden="1" x14ac:dyDescent="0.3">
      <c r="C706" s="28"/>
    </row>
    <row r="707" spans="3:3" hidden="1" x14ac:dyDescent="0.3">
      <c r="C707" s="28"/>
    </row>
    <row r="708" spans="3:3" hidden="1" x14ac:dyDescent="0.3">
      <c r="C708" s="28"/>
    </row>
    <row r="709" spans="3:3" hidden="1" x14ac:dyDescent="0.3">
      <c r="C709" s="28"/>
    </row>
    <row r="710" spans="3:3" hidden="1" x14ac:dyDescent="0.3">
      <c r="C710" s="28"/>
    </row>
    <row r="711" spans="3:3" hidden="1" x14ac:dyDescent="0.3">
      <c r="C711" s="28"/>
    </row>
    <row r="712" spans="3:3" hidden="1" x14ac:dyDescent="0.3">
      <c r="C712" s="28"/>
    </row>
    <row r="713" spans="3:3" hidden="1" x14ac:dyDescent="0.3">
      <c r="C713" s="28"/>
    </row>
    <row r="714" spans="3:3" hidden="1" x14ac:dyDescent="0.3">
      <c r="C714" s="28"/>
    </row>
    <row r="715" spans="3:3" hidden="1" x14ac:dyDescent="0.3">
      <c r="C715" s="28"/>
    </row>
    <row r="716" spans="3:3" hidden="1" x14ac:dyDescent="0.3">
      <c r="C716" s="28"/>
    </row>
    <row r="717" spans="3:3" hidden="1" x14ac:dyDescent="0.3">
      <c r="C717" s="28"/>
    </row>
    <row r="718" spans="3:3" hidden="1" x14ac:dyDescent="0.3">
      <c r="C718" s="28"/>
    </row>
    <row r="719" spans="3:3" hidden="1" x14ac:dyDescent="0.3">
      <c r="C719" s="28"/>
    </row>
    <row r="720" spans="3:3" hidden="1" x14ac:dyDescent="0.3">
      <c r="C720" s="28"/>
    </row>
    <row r="721" spans="3:3" hidden="1" x14ac:dyDescent="0.3">
      <c r="C721" s="28"/>
    </row>
    <row r="722" spans="3:3" hidden="1" x14ac:dyDescent="0.3">
      <c r="C722" s="28"/>
    </row>
    <row r="723" spans="3:3" hidden="1" x14ac:dyDescent="0.3">
      <c r="C723" s="28"/>
    </row>
    <row r="724" spans="3:3" hidden="1" x14ac:dyDescent="0.3">
      <c r="C724" s="28"/>
    </row>
    <row r="725" spans="3:3" hidden="1" x14ac:dyDescent="0.3">
      <c r="C725" s="28"/>
    </row>
    <row r="726" spans="3:3" hidden="1" x14ac:dyDescent="0.3">
      <c r="C726" s="28"/>
    </row>
    <row r="727" spans="3:3" hidden="1" x14ac:dyDescent="0.3">
      <c r="C727" s="28"/>
    </row>
    <row r="728" spans="3:3" hidden="1" x14ac:dyDescent="0.3">
      <c r="C728" s="28"/>
    </row>
    <row r="729" spans="3:3" hidden="1" x14ac:dyDescent="0.3">
      <c r="C729" s="28"/>
    </row>
    <row r="730" spans="3:3" hidden="1" x14ac:dyDescent="0.3">
      <c r="C730" s="28"/>
    </row>
    <row r="731" spans="3:3" hidden="1" x14ac:dyDescent="0.3">
      <c r="C731" s="28"/>
    </row>
    <row r="732" spans="3:3" hidden="1" x14ac:dyDescent="0.3">
      <c r="C732" s="28"/>
    </row>
    <row r="733" spans="3:3" hidden="1" x14ac:dyDescent="0.3">
      <c r="C733" s="28"/>
    </row>
    <row r="734" spans="3:3" hidden="1" x14ac:dyDescent="0.3">
      <c r="C734" s="28"/>
    </row>
    <row r="735" spans="3:3" hidden="1" x14ac:dyDescent="0.3">
      <c r="C735" s="28"/>
    </row>
    <row r="736" spans="3:3" hidden="1" x14ac:dyDescent="0.3">
      <c r="C736" s="28"/>
    </row>
    <row r="737" spans="3:3" hidden="1" x14ac:dyDescent="0.3">
      <c r="C737" s="28"/>
    </row>
    <row r="738" spans="3:3" hidden="1" x14ac:dyDescent="0.3">
      <c r="C738" s="28"/>
    </row>
    <row r="739" spans="3:3" hidden="1" x14ac:dyDescent="0.3">
      <c r="C739" s="28"/>
    </row>
    <row r="740" spans="3:3" hidden="1" x14ac:dyDescent="0.3">
      <c r="C740" s="28"/>
    </row>
    <row r="741" spans="3:3" hidden="1" x14ac:dyDescent="0.3">
      <c r="C741" s="28"/>
    </row>
    <row r="742" spans="3:3" hidden="1" x14ac:dyDescent="0.3">
      <c r="C742" s="28"/>
    </row>
    <row r="743" spans="3:3" hidden="1" x14ac:dyDescent="0.3">
      <c r="C743" s="28"/>
    </row>
    <row r="744" spans="3:3" hidden="1" x14ac:dyDescent="0.3">
      <c r="C744" s="28"/>
    </row>
    <row r="745" spans="3:3" hidden="1" x14ac:dyDescent="0.3">
      <c r="C745" s="28"/>
    </row>
    <row r="746" spans="3:3" hidden="1" x14ac:dyDescent="0.3">
      <c r="C746" s="28"/>
    </row>
    <row r="747" spans="3:3" hidden="1" x14ac:dyDescent="0.3">
      <c r="C747" s="28"/>
    </row>
    <row r="748" spans="3:3" hidden="1" x14ac:dyDescent="0.3">
      <c r="C748" s="28"/>
    </row>
    <row r="749" spans="3:3" hidden="1" x14ac:dyDescent="0.3">
      <c r="C749" s="28"/>
    </row>
    <row r="750" spans="3:3" hidden="1" x14ac:dyDescent="0.3">
      <c r="C750" s="28"/>
    </row>
    <row r="751" spans="3:3" hidden="1" x14ac:dyDescent="0.3">
      <c r="C751" s="28"/>
    </row>
    <row r="752" spans="3:3" hidden="1" x14ac:dyDescent="0.3">
      <c r="C752" s="28"/>
    </row>
    <row r="753" spans="3:3" hidden="1" x14ac:dyDescent="0.3">
      <c r="C753" s="28"/>
    </row>
    <row r="754" spans="3:3" hidden="1" x14ac:dyDescent="0.3">
      <c r="C754" s="28"/>
    </row>
    <row r="755" spans="3:3" hidden="1" x14ac:dyDescent="0.3">
      <c r="C755" s="28"/>
    </row>
    <row r="756" spans="3:3" hidden="1" x14ac:dyDescent="0.3">
      <c r="C756" s="28"/>
    </row>
    <row r="757" spans="3:3" hidden="1" x14ac:dyDescent="0.3">
      <c r="C757" s="28"/>
    </row>
    <row r="758" spans="3:3" hidden="1" x14ac:dyDescent="0.3">
      <c r="C758" s="28"/>
    </row>
    <row r="759" spans="3:3" hidden="1" x14ac:dyDescent="0.3">
      <c r="C759" s="28"/>
    </row>
    <row r="760" spans="3:3" hidden="1" x14ac:dyDescent="0.3">
      <c r="C760" s="28"/>
    </row>
    <row r="761" spans="3:3" hidden="1" x14ac:dyDescent="0.3">
      <c r="C761" s="28"/>
    </row>
    <row r="762" spans="3:3" hidden="1" x14ac:dyDescent="0.3">
      <c r="C762" s="28"/>
    </row>
    <row r="763" spans="3:3" hidden="1" x14ac:dyDescent="0.3">
      <c r="C763" s="28"/>
    </row>
    <row r="764" spans="3:3" hidden="1" x14ac:dyDescent="0.3">
      <c r="C764" s="28"/>
    </row>
    <row r="765" spans="3:3" hidden="1" x14ac:dyDescent="0.3">
      <c r="C765" s="28"/>
    </row>
    <row r="766" spans="3:3" hidden="1" x14ac:dyDescent="0.3">
      <c r="C766" s="28"/>
    </row>
    <row r="767" spans="3:3" hidden="1" x14ac:dyDescent="0.3">
      <c r="C767" s="28"/>
    </row>
    <row r="768" spans="3:3" hidden="1" x14ac:dyDescent="0.3">
      <c r="C768" s="28"/>
    </row>
    <row r="769" spans="3:3" hidden="1" x14ac:dyDescent="0.3">
      <c r="C769" s="28"/>
    </row>
    <row r="770" spans="3:3" hidden="1" x14ac:dyDescent="0.3">
      <c r="C770" s="28"/>
    </row>
    <row r="771" spans="3:3" hidden="1" x14ac:dyDescent="0.3">
      <c r="C771" s="28"/>
    </row>
    <row r="772" spans="3:3" hidden="1" x14ac:dyDescent="0.3">
      <c r="C772" s="28"/>
    </row>
    <row r="773" spans="3:3" hidden="1" x14ac:dyDescent="0.3">
      <c r="C773" s="28"/>
    </row>
    <row r="774" spans="3:3" hidden="1" x14ac:dyDescent="0.3">
      <c r="C774" s="28"/>
    </row>
    <row r="775" spans="3:3" hidden="1" x14ac:dyDescent="0.3">
      <c r="C775" s="28"/>
    </row>
    <row r="776" spans="3:3" hidden="1" x14ac:dyDescent="0.3">
      <c r="C776" s="28"/>
    </row>
    <row r="777" spans="3:3" hidden="1" x14ac:dyDescent="0.3">
      <c r="C777" s="28"/>
    </row>
    <row r="778" spans="3:3" hidden="1" x14ac:dyDescent="0.3">
      <c r="C778" s="28"/>
    </row>
    <row r="779" spans="3:3" hidden="1" x14ac:dyDescent="0.3">
      <c r="C779" s="28"/>
    </row>
    <row r="780" spans="3:3" hidden="1" x14ac:dyDescent="0.3">
      <c r="C780" s="28"/>
    </row>
    <row r="781" spans="3:3" hidden="1" x14ac:dyDescent="0.3">
      <c r="C781" s="28"/>
    </row>
    <row r="782" spans="3:3" hidden="1" x14ac:dyDescent="0.3">
      <c r="C782" s="28"/>
    </row>
    <row r="783" spans="3:3" hidden="1" x14ac:dyDescent="0.3">
      <c r="C783" s="28"/>
    </row>
    <row r="784" spans="3:3" hidden="1" x14ac:dyDescent="0.3">
      <c r="C784" s="28"/>
    </row>
    <row r="785" spans="3:3" hidden="1" x14ac:dyDescent="0.3">
      <c r="C785" s="28"/>
    </row>
    <row r="786" spans="3:3" hidden="1" x14ac:dyDescent="0.3">
      <c r="C786" s="28"/>
    </row>
    <row r="787" spans="3:3" hidden="1" x14ac:dyDescent="0.3">
      <c r="C787" s="28"/>
    </row>
    <row r="788" spans="3:3" hidden="1" x14ac:dyDescent="0.3">
      <c r="C788" s="28"/>
    </row>
    <row r="789" spans="3:3" hidden="1" x14ac:dyDescent="0.3">
      <c r="C789" s="28"/>
    </row>
    <row r="790" spans="3:3" hidden="1" x14ac:dyDescent="0.3">
      <c r="C790" s="28"/>
    </row>
    <row r="791" spans="3:3" hidden="1" x14ac:dyDescent="0.3">
      <c r="C791" s="28"/>
    </row>
    <row r="792" spans="3:3" hidden="1" x14ac:dyDescent="0.3">
      <c r="C792" s="28"/>
    </row>
    <row r="793" spans="3:3" hidden="1" x14ac:dyDescent="0.3">
      <c r="C793" s="28"/>
    </row>
    <row r="794" spans="3:3" hidden="1" x14ac:dyDescent="0.3">
      <c r="C794" s="28"/>
    </row>
    <row r="795" spans="3:3" hidden="1" x14ac:dyDescent="0.3">
      <c r="C795" s="28"/>
    </row>
    <row r="796" spans="3:3" hidden="1" x14ac:dyDescent="0.3">
      <c r="C796" s="28"/>
    </row>
    <row r="797" spans="3:3" hidden="1" x14ac:dyDescent="0.3">
      <c r="C797" s="28"/>
    </row>
    <row r="798" spans="3:3" hidden="1" x14ac:dyDescent="0.3">
      <c r="C798" s="28"/>
    </row>
    <row r="799" spans="3:3" hidden="1" x14ac:dyDescent="0.3">
      <c r="C799" s="28"/>
    </row>
    <row r="800" spans="3:3" hidden="1" x14ac:dyDescent="0.3">
      <c r="C800" s="28"/>
    </row>
    <row r="801" spans="3:3" hidden="1" x14ac:dyDescent="0.3">
      <c r="C801" s="28"/>
    </row>
    <row r="802" spans="3:3" hidden="1" x14ac:dyDescent="0.3">
      <c r="C802" s="28"/>
    </row>
    <row r="803" spans="3:3" hidden="1" x14ac:dyDescent="0.3">
      <c r="C803" s="28"/>
    </row>
    <row r="804" spans="3:3" hidden="1" x14ac:dyDescent="0.3">
      <c r="C804" s="28"/>
    </row>
    <row r="805" spans="3:3" hidden="1" x14ac:dyDescent="0.3">
      <c r="C805" s="28"/>
    </row>
    <row r="806" spans="3:3" hidden="1" x14ac:dyDescent="0.3">
      <c r="C806" s="28"/>
    </row>
    <row r="807" spans="3:3" hidden="1" x14ac:dyDescent="0.3">
      <c r="C807" s="28"/>
    </row>
    <row r="808" spans="3:3" hidden="1" x14ac:dyDescent="0.3">
      <c r="C808" s="28"/>
    </row>
    <row r="809" spans="3:3" hidden="1" x14ac:dyDescent="0.3">
      <c r="C809" s="28"/>
    </row>
    <row r="810" spans="3:3" hidden="1" x14ac:dyDescent="0.3">
      <c r="C810" s="28"/>
    </row>
    <row r="811" spans="3:3" hidden="1" x14ac:dyDescent="0.3">
      <c r="C811" s="28"/>
    </row>
    <row r="812" spans="3:3" hidden="1" x14ac:dyDescent="0.3">
      <c r="C812" s="28"/>
    </row>
    <row r="813" spans="3:3" hidden="1" x14ac:dyDescent="0.3">
      <c r="C813" s="28"/>
    </row>
    <row r="814" spans="3:3" hidden="1" x14ac:dyDescent="0.3">
      <c r="C814" s="28"/>
    </row>
    <row r="815" spans="3:3" hidden="1" x14ac:dyDescent="0.3">
      <c r="C815" s="28"/>
    </row>
    <row r="816" spans="3:3" hidden="1" x14ac:dyDescent="0.3">
      <c r="C816" s="28"/>
    </row>
    <row r="817" spans="3:3" hidden="1" x14ac:dyDescent="0.3">
      <c r="C817" s="28"/>
    </row>
    <row r="818" spans="3:3" hidden="1" x14ac:dyDescent="0.3">
      <c r="C818" s="28"/>
    </row>
    <row r="819" spans="3:3" hidden="1" x14ac:dyDescent="0.3">
      <c r="C819" s="28"/>
    </row>
    <row r="820" spans="3:3" hidden="1" x14ac:dyDescent="0.3">
      <c r="C820" s="28"/>
    </row>
    <row r="821" spans="3:3" hidden="1" x14ac:dyDescent="0.3">
      <c r="C821" s="28"/>
    </row>
    <row r="822" spans="3:3" hidden="1" x14ac:dyDescent="0.3">
      <c r="C822" s="28"/>
    </row>
    <row r="823" spans="3:3" hidden="1" x14ac:dyDescent="0.3">
      <c r="C823" s="28"/>
    </row>
    <row r="824" spans="3:3" hidden="1" x14ac:dyDescent="0.3">
      <c r="C824" s="28"/>
    </row>
    <row r="825" spans="3:3" hidden="1" x14ac:dyDescent="0.3">
      <c r="C825" s="28"/>
    </row>
    <row r="826" spans="3:3" hidden="1" x14ac:dyDescent="0.3">
      <c r="C826" s="28"/>
    </row>
    <row r="827" spans="3:3" hidden="1" x14ac:dyDescent="0.3">
      <c r="C827" s="28"/>
    </row>
    <row r="828" spans="3:3" hidden="1" x14ac:dyDescent="0.3">
      <c r="C828" s="28"/>
    </row>
    <row r="829" spans="3:3" hidden="1" x14ac:dyDescent="0.3">
      <c r="C829" s="28"/>
    </row>
    <row r="830" spans="3:3" hidden="1" x14ac:dyDescent="0.3">
      <c r="C830" s="28"/>
    </row>
    <row r="831" spans="3:3" hidden="1" x14ac:dyDescent="0.3">
      <c r="C831" s="28"/>
    </row>
    <row r="832" spans="3:3" hidden="1" x14ac:dyDescent="0.3">
      <c r="C832" s="28"/>
    </row>
    <row r="833" spans="3:3" hidden="1" x14ac:dyDescent="0.3">
      <c r="C833" s="28"/>
    </row>
    <row r="834" spans="3:3" hidden="1" x14ac:dyDescent="0.3">
      <c r="C834" s="28"/>
    </row>
    <row r="835" spans="3:3" hidden="1" x14ac:dyDescent="0.3">
      <c r="C835" s="28"/>
    </row>
    <row r="836" spans="3:3" hidden="1" x14ac:dyDescent="0.3">
      <c r="C836" s="28"/>
    </row>
    <row r="837" spans="3:3" hidden="1" x14ac:dyDescent="0.3">
      <c r="C837" s="28"/>
    </row>
    <row r="838" spans="3:3" hidden="1" x14ac:dyDescent="0.3">
      <c r="C838" s="28"/>
    </row>
    <row r="839" spans="3:3" hidden="1" x14ac:dyDescent="0.3">
      <c r="C839" s="28"/>
    </row>
    <row r="840" spans="3:3" hidden="1" x14ac:dyDescent="0.3">
      <c r="C840" s="28"/>
    </row>
    <row r="841" spans="3:3" hidden="1" x14ac:dyDescent="0.3">
      <c r="C841" s="28"/>
    </row>
    <row r="842" spans="3:3" hidden="1" x14ac:dyDescent="0.3">
      <c r="C842" s="28"/>
    </row>
    <row r="843" spans="3:3" hidden="1" x14ac:dyDescent="0.3">
      <c r="C843" s="28"/>
    </row>
    <row r="844" spans="3:3" hidden="1" x14ac:dyDescent="0.3">
      <c r="C844" s="28"/>
    </row>
    <row r="845" spans="3:3" hidden="1" x14ac:dyDescent="0.3">
      <c r="C845" s="28"/>
    </row>
    <row r="846" spans="3:3" hidden="1" x14ac:dyDescent="0.3">
      <c r="C846" s="28"/>
    </row>
    <row r="847" spans="3:3" hidden="1" x14ac:dyDescent="0.3">
      <c r="C847" s="28"/>
    </row>
    <row r="848" spans="3:3" hidden="1" x14ac:dyDescent="0.3">
      <c r="C848" s="28"/>
    </row>
    <row r="849" spans="3:3" hidden="1" x14ac:dyDescent="0.3">
      <c r="C849" s="28"/>
    </row>
    <row r="850" spans="3:3" hidden="1" x14ac:dyDescent="0.3">
      <c r="C850" s="28"/>
    </row>
    <row r="851" spans="3:3" hidden="1" x14ac:dyDescent="0.3">
      <c r="C851" s="28"/>
    </row>
    <row r="852" spans="3:3" hidden="1" x14ac:dyDescent="0.3">
      <c r="C852" s="28"/>
    </row>
    <row r="853" spans="3:3" hidden="1" x14ac:dyDescent="0.3">
      <c r="C853" s="28"/>
    </row>
    <row r="854" spans="3:3" hidden="1" x14ac:dyDescent="0.3">
      <c r="C854" s="28"/>
    </row>
    <row r="855" spans="3:3" hidden="1" x14ac:dyDescent="0.3">
      <c r="C855" s="28"/>
    </row>
    <row r="856" spans="3:3" hidden="1" x14ac:dyDescent="0.3">
      <c r="C856" s="28"/>
    </row>
    <row r="857" spans="3:3" hidden="1" x14ac:dyDescent="0.3">
      <c r="C857" s="28"/>
    </row>
    <row r="858" spans="3:3" hidden="1" x14ac:dyDescent="0.3">
      <c r="C858" s="28"/>
    </row>
    <row r="859" spans="3:3" hidden="1" x14ac:dyDescent="0.3">
      <c r="C859" s="28"/>
    </row>
    <row r="860" spans="3:3" hidden="1" x14ac:dyDescent="0.3">
      <c r="C860" s="28"/>
    </row>
    <row r="861" spans="3:3" hidden="1" x14ac:dyDescent="0.3">
      <c r="C861" s="28"/>
    </row>
    <row r="862" spans="3:3" hidden="1" x14ac:dyDescent="0.3">
      <c r="C862" s="28"/>
    </row>
    <row r="863" spans="3:3" hidden="1" x14ac:dyDescent="0.3">
      <c r="C863" s="28"/>
    </row>
    <row r="864" spans="3:3" hidden="1" x14ac:dyDescent="0.3">
      <c r="C864" s="28"/>
    </row>
    <row r="865" spans="3:3" hidden="1" x14ac:dyDescent="0.3">
      <c r="C865" s="28"/>
    </row>
    <row r="866" spans="3:3" hidden="1" x14ac:dyDescent="0.3">
      <c r="C866" s="28"/>
    </row>
    <row r="867" spans="3:3" hidden="1" x14ac:dyDescent="0.3">
      <c r="C867" s="28"/>
    </row>
    <row r="868" spans="3:3" hidden="1" x14ac:dyDescent="0.3">
      <c r="C868" s="28"/>
    </row>
    <row r="869" spans="3:3" hidden="1" x14ac:dyDescent="0.3">
      <c r="C869" s="28"/>
    </row>
    <row r="870" spans="3:3" hidden="1" x14ac:dyDescent="0.3">
      <c r="C870" s="28"/>
    </row>
    <row r="871" spans="3:3" hidden="1" x14ac:dyDescent="0.3">
      <c r="C871" s="28"/>
    </row>
    <row r="872" spans="3:3" hidden="1" x14ac:dyDescent="0.3">
      <c r="C872" s="28"/>
    </row>
    <row r="873" spans="3:3" hidden="1" x14ac:dyDescent="0.3">
      <c r="C873" s="28"/>
    </row>
    <row r="885" x14ac:dyDescent="0.3"/>
    <row r="886" x14ac:dyDescent="0.3"/>
    <row r="887" x14ac:dyDescent="0.3"/>
    <row r="888" x14ac:dyDescent="0.3"/>
    <row r="889" x14ac:dyDescent="0.3"/>
    <row r="890" x14ac:dyDescent="0.3"/>
    <row r="891" x14ac:dyDescent="0.3"/>
    <row r="892" x14ac:dyDescent="0.3"/>
    <row r="893" x14ac:dyDescent="0.3"/>
    <row r="894" x14ac:dyDescent="0.3"/>
    <row r="895" x14ac:dyDescent="0.3"/>
    <row r="896" x14ac:dyDescent="0.3"/>
    <row r="897" x14ac:dyDescent="0.3"/>
    <row r="898" x14ac:dyDescent="0.3"/>
    <row r="899" x14ac:dyDescent="0.3"/>
    <row r="900" x14ac:dyDescent="0.3"/>
    <row r="901" x14ac:dyDescent="0.3"/>
    <row r="902" x14ac:dyDescent="0.3"/>
    <row r="903" x14ac:dyDescent="0.3"/>
    <row r="904" x14ac:dyDescent="0.3"/>
    <row r="905" x14ac:dyDescent="0.3"/>
    <row r="906" x14ac:dyDescent="0.3"/>
    <row r="907" x14ac:dyDescent="0.3"/>
    <row r="908" x14ac:dyDescent="0.3"/>
    <row r="909" x14ac:dyDescent="0.3"/>
    <row r="910" x14ac:dyDescent="0.3"/>
    <row r="911" x14ac:dyDescent="0.3"/>
    <row r="912" x14ac:dyDescent="0.3"/>
    <row r="913" x14ac:dyDescent="0.3"/>
    <row r="914" x14ac:dyDescent="0.3"/>
    <row r="915" x14ac:dyDescent="0.3"/>
    <row r="916" x14ac:dyDescent="0.3"/>
    <row r="917" x14ac:dyDescent="0.3"/>
    <row r="918" x14ac:dyDescent="0.3"/>
    <row r="919" x14ac:dyDescent="0.3"/>
    <row r="920" x14ac:dyDescent="0.3"/>
    <row r="921" x14ac:dyDescent="0.3"/>
    <row r="922" x14ac:dyDescent="0.3"/>
    <row r="923" x14ac:dyDescent="0.3"/>
    <row r="924" x14ac:dyDescent="0.3"/>
    <row r="925" x14ac:dyDescent="0.3"/>
    <row r="926" x14ac:dyDescent="0.3"/>
    <row r="927" x14ac:dyDescent="0.3"/>
    <row r="928" x14ac:dyDescent="0.3"/>
    <row r="929" x14ac:dyDescent="0.3"/>
    <row r="930" x14ac:dyDescent="0.3"/>
    <row r="931" x14ac:dyDescent="0.3"/>
    <row r="932" x14ac:dyDescent="0.3"/>
    <row r="933" x14ac:dyDescent="0.3"/>
    <row r="934" x14ac:dyDescent="0.3"/>
    <row r="935" x14ac:dyDescent="0.3"/>
    <row r="936" x14ac:dyDescent="0.3"/>
    <row r="937" x14ac:dyDescent="0.3"/>
    <row r="938" x14ac:dyDescent="0.3"/>
    <row r="939" x14ac:dyDescent="0.3"/>
    <row r="940" x14ac:dyDescent="0.3"/>
    <row r="941" x14ac:dyDescent="0.3"/>
    <row r="942" x14ac:dyDescent="0.3"/>
    <row r="943" x14ac:dyDescent="0.3"/>
    <row r="944" x14ac:dyDescent="0.3"/>
    <row r="945" x14ac:dyDescent="0.3"/>
    <row r="946" x14ac:dyDescent="0.3"/>
    <row r="947" x14ac:dyDescent="0.3"/>
    <row r="948" x14ac:dyDescent="0.3"/>
    <row r="949" x14ac:dyDescent="0.3"/>
    <row r="950" x14ac:dyDescent="0.3"/>
    <row r="951" x14ac:dyDescent="0.3"/>
    <row r="952" x14ac:dyDescent="0.3"/>
    <row r="953" x14ac:dyDescent="0.3"/>
    <row r="954" x14ac:dyDescent="0.3"/>
    <row r="955" x14ac:dyDescent="0.3"/>
    <row r="956" x14ac:dyDescent="0.3"/>
    <row r="957" x14ac:dyDescent="0.3"/>
    <row r="958" x14ac:dyDescent="0.3"/>
    <row r="959" x14ac:dyDescent="0.3"/>
    <row r="960" x14ac:dyDescent="0.3"/>
    <row r="961" x14ac:dyDescent="0.3"/>
    <row r="962" x14ac:dyDescent="0.3"/>
    <row r="963" x14ac:dyDescent="0.3"/>
    <row r="964" x14ac:dyDescent="0.3"/>
    <row r="965" x14ac:dyDescent="0.3"/>
    <row r="966" x14ac:dyDescent="0.3"/>
    <row r="967" x14ac:dyDescent="0.3"/>
    <row r="968" x14ac:dyDescent="0.3"/>
    <row r="969" x14ac:dyDescent="0.3"/>
    <row r="970" x14ac:dyDescent="0.3"/>
    <row r="971" x14ac:dyDescent="0.3"/>
    <row r="972" x14ac:dyDescent="0.3"/>
    <row r="973" x14ac:dyDescent="0.3"/>
    <row r="974" x14ac:dyDescent="0.3"/>
    <row r="975" x14ac:dyDescent="0.3"/>
    <row r="976" x14ac:dyDescent="0.3"/>
    <row r="977" x14ac:dyDescent="0.3"/>
    <row r="978" x14ac:dyDescent="0.3"/>
    <row r="979" x14ac:dyDescent="0.3"/>
    <row r="980" x14ac:dyDescent="0.3"/>
    <row r="981" x14ac:dyDescent="0.3"/>
    <row r="982" x14ac:dyDescent="0.3"/>
    <row r="983" x14ac:dyDescent="0.3"/>
    <row r="984" x14ac:dyDescent="0.3"/>
    <row r="985" x14ac:dyDescent="0.3"/>
    <row r="986" x14ac:dyDescent="0.3"/>
    <row r="987" x14ac:dyDescent="0.3"/>
    <row r="988" x14ac:dyDescent="0.3"/>
    <row r="989" x14ac:dyDescent="0.3"/>
    <row r="990" x14ac:dyDescent="0.3"/>
    <row r="991" x14ac:dyDescent="0.3"/>
    <row r="992" x14ac:dyDescent="0.3"/>
    <row r="993" x14ac:dyDescent="0.3"/>
    <row r="994" x14ac:dyDescent="0.3"/>
    <row r="995" x14ac:dyDescent="0.3"/>
    <row r="996" x14ac:dyDescent="0.3"/>
    <row r="997" x14ac:dyDescent="0.3"/>
    <row r="998" x14ac:dyDescent="0.3"/>
    <row r="999" x14ac:dyDescent="0.3"/>
    <row r="1000" x14ac:dyDescent="0.3"/>
    <row r="1001" x14ac:dyDescent="0.3"/>
    <row r="1002" x14ac:dyDescent="0.3"/>
    <row r="1003" x14ac:dyDescent="0.3"/>
    <row r="1004" x14ac:dyDescent="0.3"/>
    <row r="1005" x14ac:dyDescent="0.3"/>
    <row r="1006" x14ac:dyDescent="0.3"/>
    <row r="1007" x14ac:dyDescent="0.3"/>
    <row r="1008" x14ac:dyDescent="0.3"/>
    <row r="1009" x14ac:dyDescent="0.3"/>
    <row r="1010" x14ac:dyDescent="0.3"/>
    <row r="1011" x14ac:dyDescent="0.3"/>
    <row r="1012" x14ac:dyDescent="0.3"/>
    <row r="1013" x14ac:dyDescent="0.3"/>
    <row r="1014" x14ac:dyDescent="0.3"/>
    <row r="1015" x14ac:dyDescent="0.3"/>
    <row r="1016" x14ac:dyDescent="0.3"/>
    <row r="1017" x14ac:dyDescent="0.3"/>
    <row r="1018" x14ac:dyDescent="0.3"/>
    <row r="1019" x14ac:dyDescent="0.3"/>
    <row r="1020" x14ac:dyDescent="0.3"/>
    <row r="1021" x14ac:dyDescent="0.3"/>
    <row r="1022" x14ac:dyDescent="0.3"/>
    <row r="1023" x14ac:dyDescent="0.3"/>
    <row r="1024" x14ac:dyDescent="0.3"/>
    <row r="1025" x14ac:dyDescent="0.3"/>
    <row r="1026" x14ac:dyDescent="0.3"/>
    <row r="1027" x14ac:dyDescent="0.3"/>
    <row r="1028" x14ac:dyDescent="0.3"/>
    <row r="1029" x14ac:dyDescent="0.3"/>
    <row r="1030" x14ac:dyDescent="0.3"/>
    <row r="1031" x14ac:dyDescent="0.3"/>
    <row r="1032" x14ac:dyDescent="0.3"/>
    <row r="1033" x14ac:dyDescent="0.3"/>
    <row r="1034" x14ac:dyDescent="0.3"/>
    <row r="1035" x14ac:dyDescent="0.3"/>
    <row r="1036" x14ac:dyDescent="0.3"/>
    <row r="1037" x14ac:dyDescent="0.3"/>
    <row r="1038" x14ac:dyDescent="0.3"/>
    <row r="1039" x14ac:dyDescent="0.3"/>
    <row r="1040" x14ac:dyDescent="0.3"/>
    <row r="1041" x14ac:dyDescent="0.3"/>
    <row r="1042" x14ac:dyDescent="0.3"/>
    <row r="1043" x14ac:dyDescent="0.3"/>
  </sheetData>
  <sheetProtection algorithmName="SHA-512" hashValue="3+iZcP2uxMMwgHJMdrRg/7n0bFvlW7FLYxEOqQEkX4S3h9uoyTUTB/9vkpc3Jh/iTJrx4At7jnXqnhHmdqS7Nw==" saltValue="UH9rMUY59a5xJ0VsYRbZyA==" spinCount="100000" sheet="1" objects="1" scenarios="1"/>
  <mergeCells count="4">
    <mergeCell ref="B2:C2"/>
    <mergeCell ref="B3:C3"/>
    <mergeCell ref="B4:C4"/>
    <mergeCell ref="B24:C24"/>
  </mergeCells>
  <dataValidations count="1">
    <dataValidation type="list" allowBlank="1" showInputMessage="1" showErrorMessage="1" sqref="C6:C23" xr:uid="{6CF76E72-D3A4-45E1-9E94-0C320515D630}">
      <formula1>yes_no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8181"/>
    <pageSetUpPr fitToPage="1"/>
  </sheetPr>
  <dimension ref="A1:XFC269"/>
  <sheetViews>
    <sheetView zoomScale="70" zoomScaleNormal="70" zoomScalePageLayoutView="94" workbookViewId="0">
      <pane ySplit="2" topLeftCell="A3" activePane="bottomLeft" state="frozen"/>
      <selection activeCell="B27" sqref="B27"/>
      <selection pane="bottomLeft" activeCell="A3" sqref="A3"/>
    </sheetView>
  </sheetViews>
  <sheetFormatPr defaultColWidth="0" defaultRowHeight="15" zeroHeight="1" x14ac:dyDescent="0.25"/>
  <cols>
    <col min="1" max="1" width="2.7109375" style="12" customWidth="1"/>
    <col min="2" max="2" width="13.140625" style="12" bestFit="1" customWidth="1"/>
    <col min="3" max="3" width="17.7109375" style="12" bestFit="1" customWidth="1"/>
    <col min="4" max="4" width="80.140625" style="13" customWidth="1"/>
    <col min="5" max="5" width="32.140625" style="13" customWidth="1"/>
    <col min="6" max="8" width="22.85546875" style="15" customWidth="1"/>
    <col min="9" max="9" width="31.28515625" style="13" customWidth="1"/>
    <col min="10" max="10" width="35.5703125" style="13" bestFit="1" customWidth="1"/>
    <col min="11" max="11" width="25" style="12" customWidth="1"/>
    <col min="12" max="12" width="17.28515625" style="12" customWidth="1"/>
    <col min="13" max="13" width="3.85546875" style="91" customWidth="1"/>
    <col min="14" max="14" width="4.85546875" style="170" hidden="1"/>
    <col min="15" max="15" width="15.7109375" style="170" hidden="1"/>
    <col min="16" max="16" width="10.28515625" style="171" hidden="1"/>
    <col min="17" max="17" width="46.28515625" style="172" hidden="1"/>
    <col min="18" max="18" width="21.7109375" style="171" hidden="1"/>
    <col min="19" max="19" width="23" style="171" hidden="1"/>
    <col min="20" max="20" width="5.28515625" style="91" hidden="1"/>
    <col min="21" max="21" width="35" style="91" hidden="1"/>
    <col min="22" max="22" width="68" style="91" hidden="1"/>
    <col min="23" max="23" width="15.140625" style="91" hidden="1"/>
    <col min="24" max="24" width="21.42578125" style="91" hidden="1"/>
    <col min="25" max="25" width="14.42578125" style="91" hidden="1"/>
    <col min="26" max="26" width="2.85546875" style="91" hidden="1"/>
    <col min="27" max="27" width="1.5703125" style="91" hidden="1"/>
    <col min="28" max="16381" width="31.140625" style="12" hidden="1"/>
    <col min="16382" max="16382" width="4.42578125" style="12" hidden="1"/>
    <col min="16383" max="16383" width="12.28515625" style="12" hidden="1"/>
    <col min="16384" max="16384" width="31.140625" style="12" hidden="1"/>
  </cols>
  <sheetData>
    <row r="1" spans="1:32" ht="15.75" thickBot="1" x14ac:dyDescent="0.3"/>
    <row r="2" spans="1:32" s="35" customFormat="1" ht="72.75" customHeight="1" x14ac:dyDescent="0.25">
      <c r="B2" s="56" t="str">
        <f>IF(Declaration!$I$4="English",Languages!A451,IF(Declaration!$I$4="French",Languages!B451,IF(Declaration!$I$4="Spanish",Languages!C451,IF(Declaration!$I$4="German",Languages!D451,IF(Declaration!$I$4="Chinese",Languages!E451,IF(Declaration!$I$4="Japanese",Languages!F451,IF(Declaration!$I$4="Portugese",Languages!G451)))))))</f>
        <v>Question #</v>
      </c>
      <c r="C2" s="56" t="str">
        <f>IF(Declaration!$I$4="English",Languages!A452,IF(Declaration!$I$4="French",Languages!B452,IF(Declaration!$I$4="Spanish",Languages!C452,IF(Declaration!$I$4="German",Languages!D452,IF(Declaration!$I$4="Chinese",Languages!E452,IF(Declaration!$I$4="Japanese",Languages!F452,IF(Declaration!$I$4="Portugese",Languages!G452)))))))</f>
        <v>Sub-Question #</v>
      </c>
      <c r="D2" s="255" t="str">
        <f>IF(Declaration!$I$4="English",Languages!A453,IF(Declaration!$I$4="French",Languages!B453,IF(Declaration!$I$4="Spanish",Languages!C453,IF(Declaration!$I$4="German",Languages!D453,IF(Declaration!$I$4="Chinese",Languages!E453,IF(Declaration!$I$4="Japanese",Languages!F453,IF(Declaration!$I$4="Portugese",Languages!G453)))))))</f>
        <v>Required Field</v>
      </c>
      <c r="E2" s="57" t="str">
        <f>IF(Declaration!$I$4="English",Languages!A454,IF(Declaration!$I$4="French",Languages!B454,IF(Declaration!$I$4="Spanish",Languages!C454,IF(Declaration!$I$4="German",Languages!D454,IF(Declaration!$I$4="Chinese",Languages!E454,IF(Declaration!$I$4="Japanese",Languages!F454,IF(Declaration!$I$4="Portugese",Languages!G454)))))))</f>
        <v>Response Provided</v>
      </c>
      <c r="F2" s="56" t="str">
        <f>IF(Declaration!$I$4="English",Languages!A455,IF(Declaration!$I$4="French",Languages!B455,IF(Declaration!$I$4="Spanish",Languages!C455,IF(Declaration!$I$4="German",Languages!D455,IF(Declaration!$I$4="Chinese",Languages!E455,IF(Declaration!$I$4="Japanese",Languages!F455,IF(Declaration!$I$4="Portugese",Languages!G455)))))))</f>
        <v>Supporting Documentation Required</v>
      </c>
      <c r="G2" s="58" t="str">
        <f>IF(Declaration!$I$4="English",Languages!A456,IF(Declaration!$I$4="French",Languages!B456,IF(Declaration!$I$4="Spanish",Languages!C456,IF(Declaration!$I$4="German",Languages!D456,IF(Declaration!$I$4="Chinese",Languages!E456,IF(Declaration!$I$4="Japanese",Languages!F456,IF(Declaration!$I$4="Portugese",Languages!G456)))))))</f>
        <v xml:space="preserve">URL or File Selected </v>
      </c>
      <c r="H2" s="58" t="str">
        <f>IF(Declaration!$I$4="English",Languages!A457,IF(Declaration!$I$4="French",Languages!B457,IF(Declaration!$I$4="Spanish",Languages!C457,IF(Declaration!$I$4="German",Languages!D457,IF(Declaration!$I$4="Chinese",Languages!E457,IF(Declaration!$I$4="Japanese",Languages!F457,IF(Declaration!$I$4="Portugese",Languages!G457)))))))</f>
        <v xml:space="preserve">URL Provided </v>
      </c>
      <c r="I2" s="59" t="str">
        <f>IF(Declaration!$I$4="English",Languages!A458,IF(Declaration!$I$4="French",Languages!B458,IF(Declaration!$I$4="Spanish",Languages!C458,IF(Declaration!$I$4="German",Languages!D458,IF(Declaration!$I$4="Chinese",Languages!E458,IF(Declaration!$I$4="Japanese",Languages!F458,IF(Declaration!$I$4="Portugese",Languages!G458)))))))</f>
        <v>Go to Question</v>
      </c>
      <c r="J2" s="73" t="str">
        <f>IF(Declaration!$I$4="English",Languages!A459,IF(Declaration!$I$4="French",Languages!B459,IF(Declaration!$I$4="Spanish",Languages!C459,IF(Declaration!$I$4="German",Languages!D459,IF(Declaration!$I$4="Chinese",Languages!E459,IF(Declaration!$I$4="Japanese",Languages!F459,IF(Declaration!$I$4="Portugese",Languages!G459)))))))</f>
        <v>Notes</v>
      </c>
      <c r="K2" s="71" t="str">
        <f>IF(Declaration!$I$4="English",Languages!A460,IF(Declaration!$I$4="French",Languages!B460,IF(Declaration!$I$4="Spanish",Languages!C460,IF(Declaration!$I$4="German",Languages!D460,IF(Declaration!$I$4="Chinese",Languages!E460,IF(Declaration!$I$4="Japanese",Languages!F460,IF(Declaration!$I$4="Portugese",Languages!G460)))))))</f>
        <v xml:space="preserve">Number of Questions to be Completed </v>
      </c>
      <c r="L2" s="72">
        <f>COUNTIF(Q5:Q93,"n")</f>
        <v>1</v>
      </c>
      <c r="M2" s="92"/>
      <c r="N2" s="173" t="str">
        <f>IF(Declaration!$I$4="English",Languages!A621,IF(Declaration!$I$4="French",Languages!B621,IF(Declaration!$I$4="Spanish",Languages!C621,IF(Declaration!$I$4="German",Languages!D621,IF(Declaration!$I$4="Chinese",Languages!E621,IF(Declaration!$I$4="Japanese",Languages!F621,IF(Declaration!$I$4="Portugese",Languages!G621)))))))</f>
        <v>Yes</v>
      </c>
      <c r="O2" s="173" t="str">
        <f>IF(Declaration!$I$4="English",Languages!A471,IF(Declaration!$I$4="French",Languages!B471,IF(Declaration!$I$4="Spanish",Languages!C471,IF(Declaration!$I$4="German",Languages!D471,IF(Declaration!$I$4="Chinese",Languages!E471,IF(Declaration!$I$4="Japanese",Languages!F471,IF(Declaration!$I$4="Portugese",Languages!G471)))))))</f>
        <v>None Selected</v>
      </c>
      <c r="P2" s="34" t="str">
        <f>IF(Declaration!$I$4="English",Languages!A1069,IF(Declaration!$I$4="French",Languages!B1069,IF(Declaration!$I$4="Spanish",Languages!C1069,IF(Declaration!$I$4="German",Languages!D1069,IF(Declaration!$I$4="Chinese",Languages!E1069,IF(Declaration!$I$4="Japanese",Languages!F1069,IF(Declaration!$I$4="Portugese",Languages!G1069)))))))</f>
        <v>Required</v>
      </c>
      <c r="Q2" s="174" t="str">
        <f>IF(Declaration!$I$4="English",Languages!A642,IF(Declaration!$I$4="French",Languages!B642,IF(Declaration!$I$4="Spanish",Languages!C642,IF(Declaration!$I$4="German",Languages!D642,IF(Declaration!$I$4="Chinese",Languages!E642,IF(Declaration!$I$4="Japanese",Languages!F642,IF(Declaration!$I$4="Portugese",Languages!G642)))))))</f>
        <v>Sample of contractual terms and conditions.</v>
      </c>
      <c r="R2" s="34" t="str">
        <f>IF(Declaration!$I$4="English",Languages!A649,IF(Declaration!$I$4="French",Languages!B649,IF(Declaration!$I$4="Spanish",Languages!C649,IF(Declaration!$I$4="German",Languages!D649,IF(Declaration!$I$4="Chinese",Languages!E649,IF(Declaration!$I$4="Japanese",Languages!F649,IF(Declaration!$I$4="Portugese",Languages!G649)))))))</f>
        <v>Proof of assessment</v>
      </c>
      <c r="S2" s="34" t="str">
        <f>IF(Declaration!$I$4="English",Languages!A648,IF(Declaration!$I$4="French",Languages!B648,IF(Declaration!$I$4="Spanish",Languages!C648,IF(Declaration!$I$4="German",Languages!D648,IF(Declaration!$I$4="Chinese",Languages!E648,IF(Declaration!$I$4="Japanese",Languages!F648,IF(Declaration!$I$4="Portugese",Languages!G648)))))))</f>
        <v>Proof of prioritization</v>
      </c>
      <c r="T2" s="34" t="str">
        <f>IF(Declaration!$I$4="English",Languages!A1074,IF(Declaration!$I$4="French",Languages!B1074,IF(Declaration!$I$4="Spanish",Languages!C1074,IF(Declaration!$I$4="German",Languages!D1074,IF(Declaration!$I$4="Chinese",Languages!E1074,IF(Declaration!$I$4="Japanese",Languages!F1074,IF(Declaration!$I$4="Portugese",Languages!G1074)))))))</f>
        <v>N/A</v>
      </c>
      <c r="U2" s="34" t="str">
        <f>IF(N2="Yes",Languages!$A$1073,IF(N2="Oui",Languages!$B$1073,IF(N2="Sí",Languages!$C$1073,IF(N2="Ja",Languages!$D$1073,IF(N2="是",Languages!$E$1073,IF(N2="はい",Languages!$F$1073,IF(N2="Sim",Languages!$G$1073,IF(N2=Languages!$A$627,"x",IF(N2=Languages!$B$627,"x",IF(N2=Languages!$C$627,"x",IF(N2=Languages!$D$627,"x",IF(N2=Languages!$E$627,"x",IF(N2=Languages!$F$627,"x",IF(N2=Languages!$G$627,"x",""))))))))))))))</f>
        <v>Proof of remedy process required</v>
      </c>
      <c r="V2" s="92"/>
      <c r="W2" s="92"/>
      <c r="X2" s="92"/>
      <c r="Y2" s="92"/>
      <c r="Z2" s="92"/>
      <c r="AA2" s="92"/>
      <c r="AB2" s="34"/>
      <c r="AC2" s="34"/>
      <c r="AD2" s="34"/>
      <c r="AE2" s="34"/>
      <c r="AF2" s="34"/>
    </row>
    <row r="3" spans="1:32" s="35" customFormat="1" ht="109.35" customHeight="1" x14ac:dyDescent="0.25">
      <c r="B3" s="429" t="str">
        <f>IF(Declaration!$I$4="English",Languages!A464,IF(Declaration!$I$4="French",Languages!B464,IF(Declaration!$I$4="Spanish",Languages!C464,IF(Declaration!$I$4="German",Languages!D464,IF(Declaration!$I$4="Chinese",Languages!E464,IF(Declaration!$I$4="Japanese",Languages!F464,IF(Declaration!$I$4="Portugese",Languages!G464)))))))</f>
        <v>Instructions:
The 'Review' Tab allows you to quickly identify missing fields within the STRT and check your responses prior to submission.
In the 'Required Field' column, green-colored cells indicate the question is complete, red-colored cells indicate the question is incomplete.
If a question is colored red, refer to the 'Notes' column for further information on what is needed to complete the question.
Refer to the 'Number of Questions to Be Completed' cell (top right corner) for the total number of incomplete questions remaining.
For quick access to questions, click the link located in the 'Go to Question' column to navigate back to a specific question in the 'Declaration' Tab.</v>
      </c>
      <c r="C3" s="430"/>
      <c r="D3" s="430"/>
      <c r="E3" s="430"/>
      <c r="F3" s="430"/>
      <c r="G3" s="430"/>
      <c r="H3" s="430"/>
      <c r="I3" s="430"/>
      <c r="J3" s="430"/>
      <c r="K3" s="430"/>
      <c r="L3" s="431"/>
      <c r="M3" s="92"/>
      <c r="N3" s="175"/>
      <c r="O3" s="173"/>
      <c r="P3" s="34"/>
      <c r="Q3" s="174"/>
      <c r="R3" s="34"/>
      <c r="S3" s="34"/>
      <c r="T3" s="92"/>
      <c r="U3" s="92"/>
      <c r="V3" s="92"/>
      <c r="W3" s="92"/>
      <c r="X3" s="92"/>
      <c r="Y3" s="92"/>
      <c r="Z3" s="92"/>
      <c r="AA3" s="92"/>
      <c r="AB3" s="34"/>
      <c r="AC3" s="34"/>
      <c r="AD3" s="34"/>
      <c r="AE3" s="34"/>
      <c r="AF3" s="34"/>
    </row>
    <row r="4" spans="1:32" s="32" customFormat="1" ht="31.35" customHeight="1" x14ac:dyDescent="0.3">
      <c r="B4" s="434" t="str">
        <f>Declaration!B8</f>
        <v>Organization Information</v>
      </c>
      <c r="C4" s="435"/>
      <c r="D4" s="435"/>
      <c r="E4" s="435"/>
      <c r="F4" s="435"/>
      <c r="G4" s="435"/>
      <c r="H4" s="435"/>
      <c r="I4" s="435"/>
      <c r="J4" s="435"/>
      <c r="K4" s="436" t="str">
        <f>IF(Declaration!$I$4="English",Languages!A461,IF(Declaration!$I$4="French",Languages!B461,IF(Declaration!$I$4="Spanish",Languages!C461,IF(Declaration!$I$4="German",Languages!D461,IF(Declaration!$I$4="Chinese",Languages!E461,IF(Declaration!$I$4="Japanese",Languages!F461,IF(Declaration!$I$4="Portugese",Languages!G461)))))))</f>
        <v>Countries Selected</v>
      </c>
      <c r="L4" s="433"/>
      <c r="M4" s="93"/>
      <c r="N4" s="176"/>
      <c r="O4" s="177"/>
      <c r="P4" s="31"/>
      <c r="Q4" s="178"/>
      <c r="R4" s="196" t="s">
        <v>5116</v>
      </c>
      <c r="S4" s="196" t="s">
        <v>5117</v>
      </c>
      <c r="T4" s="93"/>
      <c r="U4" s="93"/>
      <c r="V4" s="93"/>
      <c r="W4" s="93"/>
      <c r="X4" s="93"/>
      <c r="Y4" s="93"/>
      <c r="Z4" s="93"/>
      <c r="AA4" s="93"/>
      <c r="AB4" s="31"/>
      <c r="AC4" s="31"/>
      <c r="AD4" s="31"/>
      <c r="AE4" s="31"/>
      <c r="AF4" s="31"/>
    </row>
    <row r="5" spans="1:32" s="23" customFormat="1" ht="45" customHeight="1" x14ac:dyDescent="0.3">
      <c r="B5" s="107"/>
      <c r="C5" s="108"/>
      <c r="D5" s="109" t="str">
        <f>Declaration!B9</f>
        <v xml:space="preserve">Organization name (no abbreviations): </v>
      </c>
      <c r="E5" s="110" t="str">
        <f>IF(ISBLANK(Declaration!F9),"",Declaration!F9)</f>
        <v>TTI, Inc. reporting as Parent for TTI, Inc. and all subsidiaries (Mouser Electronics, Sager Electronics, Exponential Technology Group, RFMW, Symmetry Electronics, Connected Development, Changnam INT, Paragon Innovations, BGM Electronic Services and Braemac)</v>
      </c>
      <c r="F5" s="111" t="s">
        <v>5118</v>
      </c>
      <c r="G5" s="111" t="s">
        <v>5118</v>
      </c>
      <c r="H5" s="111" t="s">
        <v>5118</v>
      </c>
      <c r="I5"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5" s="113"/>
      <c r="K5" s="445" t="str">
        <f>TRIM(SUBSTITUTE(R5&amp;","&amp;R6&amp;","&amp;R7&amp;","&amp;R8&amp;","&amp;R9&amp;","&amp;R10&amp;","&amp;R11&amp;","&amp;R12&amp;","&amp;R13&amp;","&amp;R14&amp;","&amp;R15&amp;","&amp;R16&amp;","&amp;R17&amp;","&amp;R18&amp;","&amp;R19&amp;","&amp;R20&amp;","&amp;R21&amp;","&amp;R23&amp;","&amp;R24&amp;","&amp;R25&amp;","&amp;R26&amp;","&amp;R27&amp;","&amp;R28&amp;","&amp;R29&amp;","&amp;R30&amp;","&amp;R31&amp;","&amp;R32&amp;","&amp;R33&amp;","&amp;R34&amp;","&amp;R35&amp;","&amp;R36&amp;","&amp;R37&amp;","&amp;R38&amp;","&amp;R39&amp;","&amp;R40&amp;","&amp;R41&amp;","&amp;R42&amp;","&amp;R43&amp;","&amp;R44&amp;","&amp;R45&amp;","&amp;R46&amp;","&amp;R47&amp;","&amp;R48&amp;","&amp;R49&amp;","&amp;R50&amp;","&amp;R51&amp;","&amp;R52&amp;","&amp;R53&amp;","&amp;R54&amp;","&amp;R55&amp;","&amp;R56&amp;","&amp;R57&amp;","&amp;R58&amp;","&amp;R59&amp;","&amp;R60&amp;","&amp;R61&amp;","&amp;R62&amp;","&amp;R63&amp;","&amp;R64&amp;","&amp;R65&amp;","&amp;R66&amp;","&amp;R67&amp;","&amp;R68&amp;","&amp;R69&amp;","&amp;R70&amp;","&amp;R71&amp;","&amp;R72&amp;","&amp;R73&amp;","&amp;R74&amp;","&amp;R75&amp;","&amp;R76&amp;","&amp;R77&amp;","&amp;R78&amp;","&amp;R79&amp;","&amp;R80&amp;","&amp;R81&amp;","&amp;R82&amp;","&amp;R83&amp;","&amp;R84&amp;","&amp;R85&amp;","&amp;R86&amp;","&amp;R87&amp;","&amp;R88&amp;","&amp;R89&amp;","&amp;R90&amp;","&amp;R91&amp;","&amp;R92&amp;","&amp;R93&amp;","&amp;R94&amp;","&amp;R95&amp;","&amp;R96&amp;","&amp;R97&amp;","&amp;R98&amp;","&amp;R99&amp;","&amp;R100&amp;","&amp;R101&amp;","&amp;R102&amp;","&amp;R103&amp;","&amp;R104&amp;","&amp;R105&amp;","&amp;R106&amp;","&amp;R107&amp;","&amp;R108&amp;","&amp;R109&amp;","&amp;R110&amp;","&amp;R111&amp;","&amp;R112&amp;","&amp;R113&amp;","&amp;R114&amp;","&amp;R115&amp;","&amp;R116&amp;","&amp;R117&amp;","&amp;R118&amp;","&amp;R119&amp;","&amp;R120&amp;","&amp;R121&amp;","&amp;R122&amp;","&amp;R123&amp;","&amp;R124&amp;","&amp;R125&amp;","&amp;R126&amp;","&amp;R127&amp;","&amp;R128&amp;","&amp;R129&amp;","&amp;R130&amp;","&amp;R131&amp;","&amp;R132&amp;","&amp;R133&amp;","&amp;R134&amp;","&amp;R135&amp;","&amp;R136&amp;","&amp;R137&amp;","&amp;R138&amp;","&amp;R139&amp;","&amp;R140&amp;","&amp;R141&amp;","&amp;R142&amp;","&amp;R143&amp;","&amp;R144&amp;","&amp;R145&amp;","&amp;R146&amp;","&amp;R147&amp;","&amp;R148&amp;","&amp;R149&amp;","&amp;R150&amp;","&amp;R151&amp;","&amp;R152&amp;","&amp;R153&amp;","&amp;R154&amp;","&amp;R155&amp;","&amp;R156&amp;","&amp;R157&amp;","&amp;R158&amp;","&amp;R159&amp;","&amp;R160&amp;","&amp;R161&amp;","&amp;R162&amp;","&amp;R163&amp;","&amp;R164&amp;","&amp;R165&amp;","&amp;R166&amp;","&amp;R167&amp;","&amp;R168&amp;","&amp;R169&amp;","&amp;R170&amp;","&amp;R171&amp;","&amp;R172&amp;","&amp;R173&amp;","&amp;R174&amp;","&amp;R175&amp;","&amp;R176&amp;","&amp;R177&amp;","&amp;R178&amp;","&amp;R179&amp;","&amp;R180&amp;","&amp;R181&amp;","&amp;R182&amp;","&amp;R183&amp;","&amp;R184&amp;","&amp;R185&amp;","&amp;R186&amp;","&amp;R187&amp;","&amp;R188&amp;","&amp;R189&amp;","&amp;R190&amp;","&amp;R191&amp;","&amp;R192&amp;","&amp;R193&amp;","&amp;R194&amp;","&amp;R195&amp;","&amp;R196&amp;","&amp;R197&amp;","&amp;R198&amp;","&amp;R199&amp;","&amp;R200&amp;","&amp;R201&amp;","&amp;R202&amp;","&amp;R203&amp;","&amp;R204&amp;","&amp;R205&amp;","&amp;R206&amp;","&amp;R207&amp;","&amp;R208&amp;","&amp;R209&amp;","&amp;R210&amp;","&amp;R211&amp;","&amp;R212&amp;","&amp;R213&amp;","&amp;R214&amp;","&amp;R215&amp;","&amp;R216&amp;","&amp;R217&amp;","&amp;R218&amp;","&amp;R219&amp;","&amp;R220&amp;","&amp;R221&amp;","&amp;R222&amp;","&amp;R223&amp;","&amp;R224&amp;","&amp;R225,","," "))</f>
        <v>Australia Austria Belgium Brazil Canada China Czech Republic Denmark Estonia Finland France Germany Hong Kong Hungary India Israel Italy Japan Korea South Kosovo Lithuania Malaysia Mexico Nepal Netherlands New Zealand Philippines Poland Romania Singapore Spain Sweden Switzerland Taiwan Thailand Turkey United Kingdom of Great Britain and Northern Ireland United States of America Vietnam</v>
      </c>
      <c r="L5" s="446"/>
      <c r="M5" s="94"/>
      <c r="N5" s="179">
        <f t="shared" ref="N5" si="0">IF(F5="",1,2)</f>
        <v>2</v>
      </c>
      <c r="O5" s="179">
        <f t="shared" ref="O5:O22" si="1">IF(H5=$O$2,2,1)</f>
        <v>1</v>
      </c>
      <c r="P5" s="85">
        <f t="shared" ref="P5" si="2">SUM(N5:O5)</f>
        <v>3</v>
      </c>
      <c r="Q5" s="180" t="str">
        <f>IF(E5="","n","y")</f>
        <v>y</v>
      </c>
      <c r="R5" s="85" t="str">
        <f>IF(Countries!C5=$N$2,Countries!B5,"")</f>
        <v/>
      </c>
      <c r="S5" s="179" t="str">
        <f>IF(Sectors!C6=$N$2,Sectors!B6,"")</f>
        <v/>
      </c>
      <c r="T5" s="94"/>
      <c r="U5" s="94"/>
      <c r="V5" s="94"/>
      <c r="W5" s="94"/>
      <c r="X5" s="94"/>
      <c r="Y5" s="94"/>
      <c r="Z5" s="94"/>
      <c r="AA5" s="94"/>
    </row>
    <row r="6" spans="1:32" s="23" customFormat="1" ht="45" customHeight="1" x14ac:dyDescent="0.3">
      <c r="B6" s="114"/>
      <c r="C6" s="115"/>
      <c r="D6" s="202" t="str">
        <f>Declaration!B10</f>
        <v xml:space="preserve">Organization unique identifier number or code (optional): </v>
      </c>
      <c r="E6" s="110" t="str">
        <f>IF(ISBLANK(Declaration!F10),"",Declaration!F10)</f>
        <v>U6JRN865H4E3</v>
      </c>
      <c r="F6" s="111" t="s">
        <v>5118</v>
      </c>
      <c r="G6" s="111" t="s">
        <v>5118</v>
      </c>
      <c r="H6" s="111" t="s">
        <v>5118</v>
      </c>
      <c r="I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 s="113"/>
      <c r="K6" s="447"/>
      <c r="L6" s="448"/>
      <c r="M6" s="94"/>
      <c r="N6" s="179">
        <f t="shared" ref="N6:N8" si="3">IF(F6="",1,2)</f>
        <v>2</v>
      </c>
      <c r="O6" s="179">
        <f t="shared" ref="O6:O8" si="4">IF(H6=$O$2,2,1)</f>
        <v>1</v>
      </c>
      <c r="P6" s="85">
        <f t="shared" ref="P6:P8" si="5">SUM(N6:O6)</f>
        <v>3</v>
      </c>
      <c r="Q6" s="180" t="s">
        <v>5119</v>
      </c>
      <c r="R6" s="85" t="str">
        <f>IF(Countries!C6=$N$2,Countries!B6,"")</f>
        <v/>
      </c>
      <c r="S6" s="179" t="str">
        <f>IF(Sectors!C7=$N$2,Sectors!B7,"")</f>
        <v/>
      </c>
      <c r="T6" s="94"/>
      <c r="U6" s="94"/>
      <c r="V6" s="94"/>
      <c r="W6" s="94"/>
      <c r="X6" s="94"/>
      <c r="Y6" s="94"/>
      <c r="Z6" s="94"/>
      <c r="AA6" s="94"/>
    </row>
    <row r="7" spans="1:32" s="23" customFormat="1" ht="45" customHeight="1" x14ac:dyDescent="0.3">
      <c r="B7" s="114"/>
      <c r="C7" s="115"/>
      <c r="D7" s="202" t="str">
        <f>Declaration!B11</f>
        <v xml:space="preserve">Organization address (optional): </v>
      </c>
      <c r="E7" s="110" t="str">
        <f>IF(ISBLANK(Declaration!F11),"",Declaration!F11)</f>
        <v>2441 Northwest Parkway, Fort Worth, TX 76106</v>
      </c>
      <c r="F7" s="111" t="s">
        <v>5118</v>
      </c>
      <c r="G7" s="111" t="s">
        <v>5118</v>
      </c>
      <c r="H7" s="111" t="s">
        <v>5118</v>
      </c>
      <c r="I7"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 s="113"/>
      <c r="K7" s="447"/>
      <c r="L7" s="448"/>
      <c r="M7" s="94"/>
      <c r="N7" s="179">
        <f t="shared" si="3"/>
        <v>2</v>
      </c>
      <c r="O7" s="179">
        <f t="shared" si="4"/>
        <v>1</v>
      </c>
      <c r="P7" s="85">
        <f t="shared" si="5"/>
        <v>3</v>
      </c>
      <c r="Q7" s="180" t="s">
        <v>5119</v>
      </c>
      <c r="R7" s="85" t="str">
        <f>IF(Countries!C7=$N$2,Countries!B7,"")</f>
        <v/>
      </c>
      <c r="S7" s="179" t="str">
        <f>IF(Sectors!C8=$N$2,Sectors!B8,"")</f>
        <v/>
      </c>
      <c r="T7" s="94"/>
      <c r="U7" s="94"/>
      <c r="V7" s="94"/>
      <c r="W7" s="94"/>
      <c r="X7" s="94"/>
      <c r="Y7" s="94"/>
      <c r="Z7" s="94"/>
      <c r="AA7" s="94"/>
    </row>
    <row r="8" spans="1:32" s="85" customFormat="1" ht="45" customHeight="1" x14ac:dyDescent="0.3">
      <c r="A8" s="23"/>
      <c r="B8" s="114"/>
      <c r="C8" s="115"/>
      <c r="D8" s="109" t="str">
        <f>Declaration!B12</f>
        <v xml:space="preserve">Contact person full name: </v>
      </c>
      <c r="E8" s="110" t="str">
        <f>IF(ISBLANK(Declaration!F12),"",Declaration!F12)</f>
        <v>Meredith Smith</v>
      </c>
      <c r="F8" s="111" t="s">
        <v>5118</v>
      </c>
      <c r="G8" s="111" t="s">
        <v>5118</v>
      </c>
      <c r="H8" s="111" t="s">
        <v>5118</v>
      </c>
      <c r="I8"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8" s="113"/>
      <c r="K8" s="447"/>
      <c r="L8" s="448"/>
      <c r="N8" s="179">
        <f t="shared" si="3"/>
        <v>2</v>
      </c>
      <c r="O8" s="179">
        <f t="shared" si="4"/>
        <v>1</v>
      </c>
      <c r="P8" s="85">
        <f t="shared" si="5"/>
        <v>3</v>
      </c>
      <c r="Q8" s="180" t="str">
        <f t="shared" ref="Q8:Q15" si="6">IF(E8="","n","y")</f>
        <v>y</v>
      </c>
      <c r="R8" s="85" t="str">
        <f>IF(Countries!C8=$N$2,Countries!B8,"")</f>
        <v/>
      </c>
      <c r="S8" s="179" t="str">
        <f>IF(Sectors!C9=$N$2,Sectors!B9,"")</f>
        <v/>
      </c>
      <c r="T8" s="94"/>
    </row>
    <row r="9" spans="1:32" s="85" customFormat="1" ht="45" customHeight="1" x14ac:dyDescent="0.3">
      <c r="A9" s="23"/>
      <c r="B9" s="114"/>
      <c r="C9" s="115"/>
      <c r="D9" s="109" t="str">
        <f>Declaration!B13</f>
        <v xml:space="preserve">Contact email: </v>
      </c>
      <c r="E9" s="110" t="str">
        <f>IF(ISBLANK(Declaration!F13),"",Declaration!F13)</f>
        <v>meredith.smith@ttiinc.com</v>
      </c>
      <c r="F9" s="111" t="s">
        <v>5118</v>
      </c>
      <c r="G9" s="111" t="s">
        <v>5118</v>
      </c>
      <c r="H9" s="111" t="s">
        <v>5118</v>
      </c>
      <c r="I9" s="116" t="str">
        <f>IF(Declaration!$I$4="English",Languages!A470,IF(Declaration!$I$4="French",Languages!B470,IF(Declaration!$I$4="Spanish",Languages!C470,IF(Declaration!$I$4="German",Languages!D470,IF(Declaration!$I$4="Chinese",Languages!E470,IF(Declaration!$I$4="Japanese",Languages!F470,IF(Declaration!$I$4="Portugese",Languages!G470)))))))</f>
        <v>Enter Response</v>
      </c>
      <c r="J9" s="113" t="str">
        <f>IF(ISNUMBER(SEARCH("@",E9)), "", IF(Declaration!$I$4="English",Languages!A465,IF(Declaration!$I$4="French",Languages!B465,IF(Declaration!$I$4="Spanish",Languages!C465,IF(Declaration!$I$4="German",Languages!D465,IF(Declaration!$I$4="Chinese",Languages!E465,IF(Declaration!$I$4="Japanese",Languages!F465,IF(Declaration!$I$4="Portugese",Languages!G465))))))))</f>
        <v/>
      </c>
      <c r="K9" s="447"/>
      <c r="L9" s="448"/>
      <c r="N9" s="179">
        <f t="shared" ref="N9:N22" si="7">IF(F9="",1,2)</f>
        <v>2</v>
      </c>
      <c r="O9" s="179">
        <f t="shared" si="1"/>
        <v>1</v>
      </c>
      <c r="P9" s="85">
        <f t="shared" ref="P9:P22" si="8">SUM(N9:O9)</f>
        <v>3</v>
      </c>
      <c r="Q9" s="180" t="str">
        <f t="shared" si="6"/>
        <v>y</v>
      </c>
      <c r="R9" s="85" t="str">
        <f>IF(Countries!C9=$N$2,Countries!B9,"")</f>
        <v/>
      </c>
      <c r="S9" s="179" t="str">
        <f>IF(Sectors!C10=$N$2,Sectors!B10,"")</f>
        <v/>
      </c>
      <c r="T9" s="94"/>
    </row>
    <row r="10" spans="1:32" s="85" customFormat="1" ht="45" customHeight="1" x14ac:dyDescent="0.3">
      <c r="A10" s="23"/>
      <c r="B10" s="114"/>
      <c r="C10" s="115"/>
      <c r="D10" s="109" t="str">
        <f>Declaration!B14</f>
        <v xml:space="preserve">Contact phone number (country code + number): </v>
      </c>
      <c r="E10" s="110" t="str">
        <f>IF(ISBLANK(Declaration!F14),"",Declaration!F14)</f>
        <v>817-740-9000</v>
      </c>
      <c r="F10" s="111" t="s">
        <v>5118</v>
      </c>
      <c r="G10" s="111" t="s">
        <v>5118</v>
      </c>
      <c r="H10" s="111" t="s">
        <v>5118</v>
      </c>
      <c r="I10"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10" s="113"/>
      <c r="K10" s="447"/>
      <c r="L10" s="448"/>
      <c r="N10" s="179">
        <f t="shared" si="7"/>
        <v>2</v>
      </c>
      <c r="O10" s="179">
        <f t="shared" si="1"/>
        <v>1</v>
      </c>
      <c r="P10" s="85">
        <f t="shared" si="8"/>
        <v>3</v>
      </c>
      <c r="Q10" s="180" t="str">
        <f t="shared" si="6"/>
        <v>y</v>
      </c>
      <c r="R10" s="85" t="str">
        <f>IF(Countries!C10=$N$2,Countries!B10,"")</f>
        <v/>
      </c>
      <c r="S10" s="179" t="str">
        <f>IF(Sectors!C11=$N$2,Sectors!B11,"")</f>
        <v/>
      </c>
      <c r="T10" s="94"/>
    </row>
    <row r="11" spans="1:32" s="85" customFormat="1" ht="45" customHeight="1" x14ac:dyDescent="0.3">
      <c r="A11" s="23"/>
      <c r="B11" s="114"/>
      <c r="C11" s="115"/>
      <c r="D11" s="109" t="str">
        <f>Declaration!B15</f>
        <v xml:space="preserve">Authorizing person full name: </v>
      </c>
      <c r="E11" s="110" t="str">
        <f>IF(ISBLANK(Declaration!F15),"",Declaration!F15)</f>
        <v>John Archer</v>
      </c>
      <c r="F11" s="111" t="s">
        <v>5118</v>
      </c>
      <c r="G11" s="111" t="s">
        <v>5118</v>
      </c>
      <c r="H11" s="111" t="s">
        <v>5118</v>
      </c>
      <c r="I11"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11" s="113"/>
      <c r="K11" s="447"/>
      <c r="L11" s="448"/>
      <c r="N11" s="179">
        <f t="shared" si="7"/>
        <v>2</v>
      </c>
      <c r="O11" s="179">
        <f t="shared" si="1"/>
        <v>1</v>
      </c>
      <c r="P11" s="85">
        <f t="shared" si="8"/>
        <v>3</v>
      </c>
      <c r="Q11" s="180" t="str">
        <f t="shared" si="6"/>
        <v>y</v>
      </c>
      <c r="R11" s="85" t="str">
        <f>IF(Countries!C11=$N$2,Countries!B11,"")</f>
        <v/>
      </c>
      <c r="S11" s="179" t="str">
        <f>IF(Sectors!C12=$N$2,Sectors!B12,"")</f>
        <v/>
      </c>
      <c r="T11" s="94"/>
    </row>
    <row r="12" spans="1:32" s="85" customFormat="1" ht="45" customHeight="1" x14ac:dyDescent="0.3">
      <c r="A12" s="23"/>
      <c r="B12" s="114"/>
      <c r="C12" s="115"/>
      <c r="D12" s="109" t="str">
        <f>Declaration!B16</f>
        <v xml:space="preserve">Authorizer title: </v>
      </c>
      <c r="E12" s="110" t="str">
        <f>IF(ISBLANK(Declaration!F16),"",Declaration!F16)</f>
        <v>SVP Corporate, Chief Administrative Officer</v>
      </c>
      <c r="F12" s="111" t="s">
        <v>5118</v>
      </c>
      <c r="G12" s="111" t="s">
        <v>5118</v>
      </c>
      <c r="H12" s="111" t="s">
        <v>5118</v>
      </c>
      <c r="I1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12" s="113"/>
      <c r="K12" s="447"/>
      <c r="L12" s="448"/>
      <c r="N12" s="179">
        <f t="shared" ref="N12:N13" si="9">IF(F12="",1,2)</f>
        <v>2</v>
      </c>
      <c r="O12" s="179">
        <f t="shared" ref="O12:O13" si="10">IF(H12=$O$2,2,1)</f>
        <v>1</v>
      </c>
      <c r="P12" s="85">
        <f t="shared" ref="P12:P13" si="11">SUM(N12:O12)</f>
        <v>3</v>
      </c>
      <c r="Q12" s="180" t="str">
        <f t="shared" si="6"/>
        <v>y</v>
      </c>
      <c r="R12" s="85" t="str">
        <f>IF(Countries!C12=$N$2,Countries!B12,"")</f>
        <v/>
      </c>
      <c r="S12" s="179" t="str">
        <f>IF(Sectors!C13=$N$2,Sectors!B13,"")</f>
        <v/>
      </c>
      <c r="T12" s="94"/>
    </row>
    <row r="13" spans="1:32" s="85" customFormat="1" ht="45" customHeight="1" x14ac:dyDescent="0.3">
      <c r="A13" s="23"/>
      <c r="B13" s="114"/>
      <c r="C13" s="115"/>
      <c r="D13" s="109" t="str">
        <f>Declaration!B17</f>
        <v xml:space="preserve">Authorizer email: </v>
      </c>
      <c r="E13" s="110" t="str">
        <f>IF(ISBLANK(Declaration!F17),"",Declaration!F17)</f>
        <v>john.archer@ttiinc.com</v>
      </c>
      <c r="F13" s="111" t="s">
        <v>5118</v>
      </c>
      <c r="G13" s="111" t="s">
        <v>5118</v>
      </c>
      <c r="H13" s="111" t="s">
        <v>5118</v>
      </c>
      <c r="I13"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13" s="113" t="str">
        <f>IF(ISNUMBER(SEARCH("@",E9)), "", IF(Declaration!$I$4="English",Languages!A465,IF(Declaration!$I$4="French",Languages!B465,IF(Declaration!$I$4="Spanish",Languages!C465,IF(Declaration!$I$4="German",Languages!D465,IF(Declaration!$I$4="Chinese",Languages!E465,IF(Declaration!$I$4="Japanese",Languages!F465,IF(Declaration!$I$4="Portugese",Languages!G465))))))))</f>
        <v/>
      </c>
      <c r="K13" s="447"/>
      <c r="L13" s="448"/>
      <c r="N13" s="179">
        <f t="shared" si="9"/>
        <v>2</v>
      </c>
      <c r="O13" s="179">
        <f t="shared" si="10"/>
        <v>1</v>
      </c>
      <c r="P13" s="85">
        <f t="shared" si="11"/>
        <v>3</v>
      </c>
      <c r="Q13" s="180" t="str">
        <f t="shared" si="6"/>
        <v>y</v>
      </c>
      <c r="R13" s="85" t="str">
        <f>IF(Countries!C13=$N$2,Countries!B13,"")</f>
        <v/>
      </c>
      <c r="S13" s="179" t="str">
        <f>IF(Sectors!C14=$N$2,Sectors!B14,"")</f>
        <v/>
      </c>
      <c r="T13" s="94"/>
    </row>
    <row r="14" spans="1:32" s="85" customFormat="1" ht="45" customHeight="1" x14ac:dyDescent="0.3">
      <c r="A14" s="23"/>
      <c r="B14" s="114"/>
      <c r="C14" s="115"/>
      <c r="D14" s="109" t="str">
        <f>Declaration!B18</f>
        <v xml:space="preserve">Authorizer phone number (country code + number): </v>
      </c>
      <c r="E14" s="110" t="str">
        <f>IF(ISBLANK(Declaration!F18),"",Declaration!F18)</f>
        <v>817-740-9000</v>
      </c>
      <c r="F14" s="111" t="s">
        <v>5118</v>
      </c>
      <c r="G14" s="111" t="s">
        <v>5118</v>
      </c>
      <c r="H14" s="111" t="s">
        <v>5118</v>
      </c>
      <c r="I14"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14" s="113" t="str">
        <f ca="1">IF(ISNUMBER(SUMPRODUCT(SEARCH(MID(E14,ROW(INDIRECT("1:"&amp;LEN(E14))),1),"abcdefghijklmnopqrstuvwxyz"))),"Is the phone number you entered correct?","")</f>
        <v/>
      </c>
      <c r="K14" s="447"/>
      <c r="L14" s="448"/>
      <c r="N14" s="179">
        <f t="shared" si="7"/>
        <v>2</v>
      </c>
      <c r="O14" s="179">
        <f t="shared" si="1"/>
        <v>1</v>
      </c>
      <c r="P14" s="85">
        <f t="shared" si="8"/>
        <v>3</v>
      </c>
      <c r="Q14" s="180" t="str">
        <f t="shared" si="6"/>
        <v>y</v>
      </c>
      <c r="R14" s="85" t="str">
        <f>IF(Countries!C14=$N$2,Countries!B14,"")</f>
        <v>Australia</v>
      </c>
      <c r="S14" s="179" t="str">
        <f>IF(Sectors!C15=$N$2,Sectors!B15,"")</f>
        <v/>
      </c>
      <c r="T14" s="94"/>
    </row>
    <row r="15" spans="1:32" s="85" customFormat="1" ht="45" customHeight="1" x14ac:dyDescent="0.3">
      <c r="A15" s="23"/>
      <c r="B15" s="114"/>
      <c r="C15" s="115"/>
      <c r="D15" s="109" t="str">
        <f>Declaration!B19</f>
        <v xml:space="preserve">Date of completion (YYYY/MM/DD): </v>
      </c>
      <c r="E15" s="203">
        <f>IF(ISBLANK(Declaration!F19),"",Declaration!F19)</f>
        <v>45663</v>
      </c>
      <c r="F15" s="111" t="s">
        <v>5118</v>
      </c>
      <c r="G15" s="111" t="s">
        <v>5118</v>
      </c>
      <c r="H15" s="111" t="s">
        <v>5118</v>
      </c>
      <c r="I15" s="112" t="str">
        <f>IF(Declaration!$I$4="English",Languages!A470,IF(Declaration!$I$4="French",Languages!B470,IF(Declaration!$I$4="Spanish",Languages!C470,IF(Declaration!$I$4="German",Languages!D470,IF(Declaration!$I$4="Chinese",Languages!E470,IF(Declaration!$I$4="Japanese",Languages!F470,IF(Declaration!$I$4="Portugese",Languages!G470)))))))</f>
        <v>Enter Response</v>
      </c>
      <c r="J15" s="113"/>
      <c r="K15" s="447"/>
      <c r="L15" s="448"/>
      <c r="N15" s="179">
        <f t="shared" si="7"/>
        <v>2</v>
      </c>
      <c r="O15" s="179">
        <f t="shared" si="1"/>
        <v>1</v>
      </c>
      <c r="P15" s="85">
        <f t="shared" si="8"/>
        <v>3</v>
      </c>
      <c r="Q15" s="180" t="str">
        <f t="shared" si="6"/>
        <v>y</v>
      </c>
      <c r="R15" s="85" t="str">
        <f>IF(Countries!C15=$N$2,Countries!B15,"")</f>
        <v>Austria</v>
      </c>
      <c r="S15" s="179" t="str">
        <f>IF(Sectors!C16=$N$2,Sectors!B16,"")</f>
        <v/>
      </c>
      <c r="T15" s="94"/>
    </row>
    <row r="16" spans="1:32" s="85" customFormat="1" ht="45" customHeight="1" x14ac:dyDescent="0.3">
      <c r="A16" s="23"/>
      <c r="B16" s="114"/>
      <c r="C16" s="115"/>
      <c r="D16" s="109" t="str">
        <f>Declaration!B20</f>
        <v>Goods of potential concern 1:</v>
      </c>
      <c r="E16" s="110" t="str">
        <f>IF(ISBLANK(Declaration!G20),"",Declaration!G20)</f>
        <v/>
      </c>
      <c r="F16" s="111" t="s">
        <v>5118</v>
      </c>
      <c r="G16" s="111" t="s">
        <v>5118</v>
      </c>
      <c r="H16" s="111" t="s">
        <v>5118</v>
      </c>
      <c r="I16"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16" s="113"/>
      <c r="K16" s="447"/>
      <c r="L16" s="448"/>
      <c r="N16" s="179">
        <f t="shared" si="7"/>
        <v>2</v>
      </c>
      <c r="O16" s="179">
        <f t="shared" si="1"/>
        <v>1</v>
      </c>
      <c r="P16" s="85">
        <f t="shared" si="8"/>
        <v>3</v>
      </c>
      <c r="Q16" s="180" t="str">
        <f>IF(Declaration!F20="","n",IF(AND(Declaration!F20&lt;&gt;$T$2,Declaration!G20=""),"n","y"))</f>
        <v>y</v>
      </c>
      <c r="R16" s="85" t="str">
        <f>IF(Countries!C16=$N$2,Countries!B16,"")</f>
        <v/>
      </c>
      <c r="S16" s="179"/>
      <c r="T16" s="94"/>
    </row>
    <row r="17" spans="1:32" s="85" customFormat="1" ht="45" customHeight="1" x14ac:dyDescent="0.3">
      <c r="A17" s="23"/>
      <c r="B17" s="114"/>
      <c r="C17" s="115"/>
      <c r="D17" s="109" t="str">
        <f>Declaration!B21</f>
        <v>Goods of potential concern 2:</v>
      </c>
      <c r="E17" s="110" t="str">
        <f>IF(ISBLANK(Declaration!G21),"",Declaration!G21)</f>
        <v/>
      </c>
      <c r="F17" s="111" t="s">
        <v>5118</v>
      </c>
      <c r="G17" s="111" t="s">
        <v>5118</v>
      </c>
      <c r="H17" s="111" t="s">
        <v>5118</v>
      </c>
      <c r="I17"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17" s="113"/>
      <c r="K17" s="447"/>
      <c r="L17" s="448"/>
      <c r="N17" s="179">
        <f t="shared" si="7"/>
        <v>2</v>
      </c>
      <c r="O17" s="179">
        <f t="shared" si="1"/>
        <v>1</v>
      </c>
      <c r="P17" s="85">
        <f t="shared" si="8"/>
        <v>3</v>
      </c>
      <c r="Q17" s="180" t="str">
        <f>IF(Declaration!F21="","n",IF(AND(Declaration!F21&lt;&gt;$T$2,Declaration!G21=""),"n","y"))</f>
        <v>y</v>
      </c>
      <c r="R17" s="85" t="str">
        <f>IF(Countries!C17=$N$2,Countries!B17,"")</f>
        <v/>
      </c>
      <c r="S17" s="179"/>
      <c r="T17" s="94"/>
    </row>
    <row r="18" spans="1:32" s="85" customFormat="1" ht="45" customHeight="1" x14ac:dyDescent="0.3">
      <c r="A18" s="23"/>
      <c r="B18" s="114"/>
      <c r="C18" s="115"/>
      <c r="D18" s="109" t="str">
        <f>Declaration!B22</f>
        <v>Goods of potential concern 3:</v>
      </c>
      <c r="E18" s="110" t="str">
        <f>IF(ISBLANK(Declaration!G22),"",Declaration!G22)</f>
        <v/>
      </c>
      <c r="F18" s="111" t="s">
        <v>5118</v>
      </c>
      <c r="G18" s="111" t="s">
        <v>5118</v>
      </c>
      <c r="H18" s="111" t="s">
        <v>5118</v>
      </c>
      <c r="I18"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18" s="113"/>
      <c r="K18" s="447"/>
      <c r="L18" s="448"/>
      <c r="N18" s="179">
        <f t="shared" si="7"/>
        <v>2</v>
      </c>
      <c r="O18" s="179">
        <f t="shared" si="1"/>
        <v>1</v>
      </c>
      <c r="P18" s="85">
        <f t="shared" si="8"/>
        <v>3</v>
      </c>
      <c r="Q18" s="180" t="str">
        <f>IF(Declaration!F22="","n",IF(AND(Declaration!F22&lt;&gt;$T$2,Declaration!G22=""),"n","y"))</f>
        <v>y</v>
      </c>
      <c r="R18" s="85" t="str">
        <f>IF(Countries!C18=$N$2,Countries!B18,"")</f>
        <v/>
      </c>
      <c r="S18" s="179"/>
      <c r="T18" s="94"/>
    </row>
    <row r="19" spans="1:32" s="85" customFormat="1" ht="45" customHeight="1" x14ac:dyDescent="0.3">
      <c r="A19" s="23"/>
      <c r="B19" s="114"/>
      <c r="C19" s="115"/>
      <c r="D19" s="109" t="str">
        <f>Declaration!B23</f>
        <v>Goods of potential concern 4:</v>
      </c>
      <c r="E19" s="110" t="str">
        <f>IF(ISBLANK(Declaration!G23),"",Declaration!G23)</f>
        <v/>
      </c>
      <c r="F19" s="111" t="s">
        <v>5118</v>
      </c>
      <c r="G19" s="111" t="s">
        <v>5118</v>
      </c>
      <c r="H19" s="111" t="s">
        <v>5118</v>
      </c>
      <c r="I19"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19" s="113"/>
      <c r="K19" s="447"/>
      <c r="L19" s="448"/>
      <c r="N19" s="179">
        <f t="shared" si="7"/>
        <v>2</v>
      </c>
      <c r="O19" s="179">
        <f t="shared" si="1"/>
        <v>1</v>
      </c>
      <c r="P19" s="85">
        <f t="shared" si="8"/>
        <v>3</v>
      </c>
      <c r="Q19" s="180" t="str">
        <f>IF(Declaration!F23="","n",IF(AND(Declaration!F23&lt;&gt;$T$2,Declaration!G23=""),"n","y"))</f>
        <v>y</v>
      </c>
      <c r="R19" s="85" t="str">
        <f>IF(Countries!C19=$N$2,Countries!B19,"")</f>
        <v/>
      </c>
      <c r="S19" s="179"/>
      <c r="T19" s="94"/>
    </row>
    <row r="20" spans="1:32" s="85" customFormat="1" ht="45" customHeight="1" x14ac:dyDescent="0.3">
      <c r="A20" s="23"/>
      <c r="B20" s="114"/>
      <c r="C20" s="115"/>
      <c r="D20" s="109" t="str">
        <f>Declaration!B24</f>
        <v>Goods of potential concern 5:</v>
      </c>
      <c r="E20" s="110" t="str">
        <f>IF(ISBLANK(Declaration!G24),"",Declaration!G24)</f>
        <v/>
      </c>
      <c r="F20" s="111" t="s">
        <v>5118</v>
      </c>
      <c r="G20" s="111" t="s">
        <v>5118</v>
      </c>
      <c r="H20" s="111" t="s">
        <v>5118</v>
      </c>
      <c r="I20"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20" s="113"/>
      <c r="K20" s="447"/>
      <c r="L20" s="448"/>
      <c r="N20" s="179">
        <f t="shared" si="7"/>
        <v>2</v>
      </c>
      <c r="O20" s="179">
        <f t="shared" si="1"/>
        <v>1</v>
      </c>
      <c r="P20" s="85">
        <f t="shared" si="8"/>
        <v>3</v>
      </c>
      <c r="Q20" s="180" t="str">
        <f>IF(Declaration!F24="","n",IF(AND(Declaration!F24&lt;&gt;$T$2,Declaration!G24=""),"n","y"))</f>
        <v>y</v>
      </c>
      <c r="R20" s="85" t="str">
        <f>IF(Countries!C20=$N$2,Countries!B20,"")</f>
        <v/>
      </c>
      <c r="S20" s="179" t="str">
        <f>IF(OR(Sectors!C18="Yes",Sectors!C18="Oui",Sectors!C18="Sí",Sectors!C18="Ja",Sectors!C18="是",Sectors!C18="はい",Sectors!C18="Sim"),Sectors!B18,"")</f>
        <v/>
      </c>
      <c r="T20" s="94"/>
    </row>
    <row r="21" spans="1:32" s="85" customFormat="1" ht="45" customHeight="1" x14ac:dyDescent="0.3">
      <c r="A21" s="23"/>
      <c r="B21" s="114"/>
      <c r="C21" s="115"/>
      <c r="D21" s="210" t="str">
        <f>Declaration!B25</f>
        <v>Topics scope:</v>
      </c>
      <c r="E21" s="212" t="str">
        <f>IF(ISBLANK(Declaration!F25),"",Declaration!F25)</f>
        <v>slavery, human trafficking and child labour</v>
      </c>
      <c r="F21" s="111" t="s">
        <v>5118</v>
      </c>
      <c r="G21" s="111" t="s">
        <v>5118</v>
      </c>
      <c r="H21" s="111" t="s">
        <v>5118</v>
      </c>
      <c r="I21" s="167" t="str">
        <f>IF(Declaration!$I$4="English",Languages!A470,IF(Declaration!$I$4="French",Languages!B470,IF(Declaration!$I$4="Spanish",Languages!C470,IF(Declaration!$I$4="German",Languages!D470,IF(Declaration!$I$4="Chinese",Languages!E470,IF(Declaration!$I$4="Japanese",Languages!F470,IF(Declaration!$I$4="Portugese",Languages!G470)))))))</f>
        <v>Enter Response</v>
      </c>
      <c r="J21" s="113"/>
      <c r="K21" s="447"/>
      <c r="L21" s="448"/>
      <c r="N21" s="179">
        <f t="shared" si="7"/>
        <v>2</v>
      </c>
      <c r="O21" s="179">
        <f t="shared" si="1"/>
        <v>1</v>
      </c>
      <c r="P21" s="85">
        <f t="shared" si="8"/>
        <v>3</v>
      </c>
      <c r="Q21" s="180" t="str">
        <f>IF(E21="","n","y")</f>
        <v>y</v>
      </c>
      <c r="R21" s="85" t="str">
        <f>IF(Countries!C21=$N$2,Countries!B21,"")</f>
        <v/>
      </c>
      <c r="S21" s="179" t="str">
        <f>IF(OR(Sectors!C19="Yes",Sectors!C19="Oui",Sectors!C19="Sí",Sectors!C19="Ja",Sectors!C19="是",Sectors!C19="はい",Sectors!C19="Sim"),Sectors!B19,"")</f>
        <v/>
      </c>
      <c r="T21" s="94"/>
    </row>
    <row r="22" spans="1:32" s="85" customFormat="1" ht="45" customHeight="1" x14ac:dyDescent="0.3">
      <c r="A22" s="23"/>
      <c r="B22" s="114"/>
      <c r="C22" s="209"/>
      <c r="D22" s="213" t="str">
        <f>Declaration!B26</f>
        <v>Regulatory scope:</v>
      </c>
      <c r="E22" s="214" t="str">
        <f>IF(ISBLANK(Declaration!F26),"",Declaration!F26)</f>
        <v>All</v>
      </c>
      <c r="F22" s="211" t="s">
        <v>5118</v>
      </c>
      <c r="G22" s="111" t="s">
        <v>5118</v>
      </c>
      <c r="H22" s="111" t="s">
        <v>5118</v>
      </c>
      <c r="I2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22" s="113"/>
      <c r="K22" s="449"/>
      <c r="L22" s="450"/>
      <c r="N22" s="179">
        <f t="shared" si="7"/>
        <v>2</v>
      </c>
      <c r="O22" s="179">
        <f t="shared" si="1"/>
        <v>1</v>
      </c>
      <c r="P22" s="85">
        <f t="shared" si="8"/>
        <v>3</v>
      </c>
      <c r="Q22" s="180" t="str">
        <f>IF(E22="","n","y")</f>
        <v>y</v>
      </c>
      <c r="S22" s="179"/>
      <c r="T22" s="94"/>
    </row>
    <row r="23" spans="1:32" s="99" customFormat="1" ht="31.5" customHeight="1" x14ac:dyDescent="0.3">
      <c r="A23" s="32"/>
      <c r="B23" s="409" t="str">
        <f>Declaration!B29</f>
        <v xml:space="preserve">Questions 1-10: Screening &amp; Prioritization  </v>
      </c>
      <c r="C23" s="410"/>
      <c r="D23" s="424"/>
      <c r="E23" s="424"/>
      <c r="F23" s="410"/>
      <c r="G23" s="410"/>
      <c r="H23" s="410"/>
      <c r="I23" s="410"/>
      <c r="J23" s="410"/>
      <c r="K23" s="432" t="str">
        <f>IF(Declaration!$I$4="English",Languages!A462,IF(Declaration!$I$4="French",Languages!B462,IF(Declaration!$I$4="Spanish",Languages!C462,IF(Declaration!$I$4="German",Languages!D462,IF(Declaration!$I$4="Chinese",Languages!E462,IF(Declaration!$I$4="Japanese",Languages!F462,IF(Declaration!$I$4="Portugese",Languages!G462)))))))</f>
        <v>Industries Selected</v>
      </c>
      <c r="L23" s="433"/>
      <c r="M23" s="31"/>
      <c r="N23" s="179"/>
      <c r="O23" s="179"/>
      <c r="P23" s="85"/>
      <c r="Q23" s="180"/>
      <c r="R23" s="85" t="str">
        <f>IF(Countries!C22=$N$2,Countries!B22,"")</f>
        <v>Belgium</v>
      </c>
      <c r="S23" s="179"/>
      <c r="T23" s="93"/>
      <c r="U23" s="31"/>
      <c r="V23" s="31"/>
      <c r="W23" s="31"/>
      <c r="X23" s="31"/>
      <c r="Y23" s="31"/>
      <c r="Z23" s="31"/>
      <c r="AA23" s="31"/>
      <c r="AB23" s="31"/>
      <c r="AC23" s="31"/>
      <c r="AD23" s="31"/>
      <c r="AE23" s="31"/>
      <c r="AF23" s="31"/>
    </row>
    <row r="24" spans="1:32" s="100" customFormat="1" ht="201" customHeight="1" x14ac:dyDescent="0.3">
      <c r="A24" s="29"/>
      <c r="B24" s="168">
        <f>IF(ISBLANK(Declaration!B30),"",Declaration!B30)</f>
        <v>1</v>
      </c>
      <c r="C24" s="168" t="str">
        <f>IF(ISBLANK(Declaration!C30),"",Declaration!C30)</f>
        <v/>
      </c>
      <c r="D24" s="118" t="str">
        <f>Declaration!D30</f>
        <v>Where does your organization have operations? Please select all countries/jurisdictions that apply on the 'Countries tab'.</v>
      </c>
      <c r="E24" s="119" t="str">
        <f>IF(ISBLANK(Declaration!F30),"",Declaration!F30)</f>
        <v>Number selected: 39</v>
      </c>
      <c r="F24" s="120" t="s">
        <v>5118</v>
      </c>
      <c r="G24" s="120" t="s">
        <v>5118</v>
      </c>
      <c r="H24" s="120" t="s">
        <v>5118</v>
      </c>
      <c r="I24"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24" s="120" t="str">
        <f>IF(OR(COUNTIF(Countries!C5:C173,Declaration!$P$2)&gt;0,E24=Declaration!$P$3),"",IF(Declaration!$I$4="English",Languages!A467,IF(Declaration!$I$4="French",Languages!B467,IF(Declaration!$I$4="Spanish",Languages!C467,IF(Declaration!$I$4="German",Languages!D467,IF(Declaration!$I$4="Chinese",Languages!E467,IF(Declaration!$I$4="Japanese",Languages!F467,IF(Declaration!$I$4="Portugese",Languages!G467))))))))</f>
        <v/>
      </c>
      <c r="K24" s="437" t="str">
        <f>TRIM(SUBSTITUTE(S5&amp;","&amp;S6&amp;","&amp;S7&amp;","&amp;S8&amp;","&amp;S9&amp;","&amp;S10&amp;","&amp;S11&amp;","&amp;S12&amp;","&amp;S13&amp;","&amp;S14&amp;","&amp;S15&amp;","&amp;S16&amp;","&amp;S17&amp;","&amp;S18,","," "))</f>
        <v/>
      </c>
      <c r="L24" s="438"/>
      <c r="N24" s="179">
        <f t="shared" ref="N24" si="12">IF(F24="",1,2)</f>
        <v>2</v>
      </c>
      <c r="O24" s="179">
        <f>IF(H24=$O$2,2,1)</f>
        <v>1</v>
      </c>
      <c r="P24" s="85">
        <f t="shared" ref="P24" si="13">SUM(N24:O24)</f>
        <v>3</v>
      </c>
      <c r="Q24" s="180" t="str">
        <f>IF(SUM(COUNTIF(Countries!$C:$C,$N$2))=0,"n","y")</f>
        <v>y</v>
      </c>
      <c r="R24" s="85" t="str">
        <f>IF(Countries!C23=$N$2,Countries!B23,"")</f>
        <v/>
      </c>
      <c r="S24" s="179"/>
      <c r="T24" s="95"/>
    </row>
    <row r="25" spans="1:32" s="100" customFormat="1" ht="55.35" customHeight="1" x14ac:dyDescent="0.3">
      <c r="A25" s="29"/>
      <c r="B25" s="168">
        <f>IF(ISBLANK(Declaration!B31),"",Declaration!B31)</f>
        <v>2</v>
      </c>
      <c r="C25" s="168" t="str">
        <f>IF(ISBLANK(Declaration!C31),"",Declaration!C31)</f>
        <v/>
      </c>
      <c r="D25" s="118" t="str">
        <f>Declaration!D31</f>
        <v>Does your organization have operations in any of the sectors listed on the 'Sectors tab'? If Yes, please select all sectors that apply on the 'Sectors' tab.</v>
      </c>
      <c r="E25" s="119" t="str">
        <f>IF(ISBLANK(Declaration!F31),"",Declaration!F31)</f>
        <v>Yes</v>
      </c>
      <c r="F25" s="120" t="s">
        <v>5118</v>
      </c>
      <c r="G25" s="120" t="s">
        <v>5118</v>
      </c>
      <c r="H25" s="120" t="s">
        <v>5118</v>
      </c>
      <c r="I25"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25" s="120" t="str">
        <f>IF(OR(COUNTIF(Sectors!C6:C16,Declaration!$P$2)&gt;0,E36=Declaration!$P$3),"",IF(Declaration!$I$4="English",Languages!A468,IF(Declaration!$I$4="French",Languages!B468,IF(Declaration!$I$4="Spanish",Languages!C468,IF(Declaration!$I$4="German",Languages!D468,IF(Declaration!$I$4="Chinese",Languages!E468,IF(Declaration!$I$4="Japanese",Languages!F468,IF(Declaration!$I$4="Portugese",Languages!G468))))))))</f>
        <v>Have you selected the sectors any of your suppliers operate in on the 'Sectoral tab?</v>
      </c>
      <c r="K25" s="439"/>
      <c r="L25" s="440"/>
      <c r="N25" s="179">
        <f t="shared" ref="N25" si="14">IF(F25="",1,2)</f>
        <v>2</v>
      </c>
      <c r="O25" s="179">
        <f>IF(H25=$O$2,2,1)</f>
        <v>1</v>
      </c>
      <c r="P25" s="85">
        <f t="shared" ref="P25" si="15">SUM(N25:O25)</f>
        <v>3</v>
      </c>
      <c r="Q25" s="180" t="str">
        <f>IF(AND(E25=N2,COUNTIF(Sectors!C6:C16,Declaration!$P$2)&gt;0),"y",IF(E25=Declaration!$P$3,"y","n"))</f>
        <v>n</v>
      </c>
      <c r="R25" s="85" t="str">
        <f>IF(Countries!C24=$N$2,Countries!B24,"")</f>
        <v/>
      </c>
      <c r="S25" s="179"/>
      <c r="T25" s="95"/>
    </row>
    <row r="26" spans="1:32" s="100" customFormat="1" ht="55.35" customHeight="1" x14ac:dyDescent="0.3">
      <c r="A26" s="29"/>
      <c r="B26" s="168">
        <f>IF(ISBLANK(Declaration!B32),"",Declaration!B32)</f>
        <v>3</v>
      </c>
      <c r="C26" s="168" t="str">
        <f>IF(ISBLANK(Declaration!C32),"",Declaration!C32)</f>
        <v/>
      </c>
      <c r="D26" s="443" t="str">
        <f>Declaration!D32</f>
        <v>Does your organization produce and/or source (directly or indirectly) the good(s) covered by this Declaration in any of the source countries/jurisdictions listed in the 'Source Countries tab'? Please select all countries/jurisdictions that apply on the 'Source Countries tab'.</v>
      </c>
      <c r="E26" s="443" t="str">
        <f>IF(ISBLANK(Declaration!F32),"",Declaration!F32)</f>
        <v/>
      </c>
      <c r="F26" s="443" t="s">
        <v>5118</v>
      </c>
      <c r="G26" s="443" t="s">
        <v>5118</v>
      </c>
      <c r="H26" s="443" t="s">
        <v>5118</v>
      </c>
      <c r="I26" s="444"/>
      <c r="J26" s="120"/>
      <c r="K26" s="439"/>
      <c r="L26" s="440"/>
      <c r="N26" s="179"/>
      <c r="O26" s="179"/>
      <c r="P26" s="85"/>
      <c r="Q26" s="180"/>
      <c r="R26" s="85" t="str">
        <f>IF(Countries!C25=$N$2,Countries!B25,"")</f>
        <v/>
      </c>
      <c r="S26" s="179"/>
      <c r="T26" s="95"/>
    </row>
    <row r="27" spans="1:32" s="100" customFormat="1" ht="116.25" customHeight="1" x14ac:dyDescent="0.3">
      <c r="A27" s="29"/>
      <c r="B27" s="168" t="str">
        <f>IF(ISBLANK(Declaration!B33),"",Declaration!B33)</f>
        <v/>
      </c>
      <c r="C27" s="168" t="str">
        <f>IF(ISBLANK(Declaration!C33),"",Declaration!C33)</f>
        <v/>
      </c>
      <c r="D27" s="109" t="str">
        <f>Declaration!D33</f>
        <v/>
      </c>
      <c r="E27" s="119" t="str">
        <f>IF(ISBLANK(Declaration!F33),"",Declaration!F33)</f>
        <v/>
      </c>
      <c r="F27" s="120" t="s">
        <v>5118</v>
      </c>
      <c r="G27" s="120" t="s">
        <v>5118</v>
      </c>
      <c r="H27" s="120" t="s">
        <v>5118</v>
      </c>
      <c r="I27"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27" s="120"/>
      <c r="K27" s="439"/>
      <c r="L27" s="440"/>
      <c r="N27" s="179">
        <f t="shared" ref="N27:N31" si="16">IF(F27="",1,2)</f>
        <v>2</v>
      </c>
      <c r="O27" s="179">
        <f>IF(H27=$O$2,2,1)</f>
        <v>1</v>
      </c>
      <c r="P27" s="85">
        <f t="shared" ref="P27:P31" si="17">SUM(N27:O27)</f>
        <v>3</v>
      </c>
      <c r="Q27" s="180" t="str">
        <f>IF(COUNTIF(Declaration!O33:S33,Declaration!$P$19)&gt;0,"n","y")</f>
        <v>y</v>
      </c>
      <c r="R27" s="85" t="str">
        <f>IF(Countries!C26=$N$2,Countries!B26,"")</f>
        <v/>
      </c>
      <c r="S27" s="179"/>
      <c r="T27" s="95"/>
    </row>
    <row r="28" spans="1:32" s="100" customFormat="1" ht="117" customHeight="1" x14ac:dyDescent="0.3">
      <c r="A28" s="29"/>
      <c r="B28" s="168" t="str">
        <f>IF(ISBLANK(Declaration!B34),"",Declaration!B34)</f>
        <v/>
      </c>
      <c r="C28" s="168" t="str">
        <f>IF(ISBLANK(Declaration!C34),"",Declaration!C34)</f>
        <v/>
      </c>
      <c r="D28" s="109" t="str">
        <f>Declaration!D34</f>
        <v/>
      </c>
      <c r="E28" s="119" t="str">
        <f>IF(ISBLANK(Declaration!F34),"",Declaration!F34)</f>
        <v/>
      </c>
      <c r="F28" s="120" t="s">
        <v>5118</v>
      </c>
      <c r="G28" s="120" t="s">
        <v>5118</v>
      </c>
      <c r="H28" s="120" t="s">
        <v>5118</v>
      </c>
      <c r="I28"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28" s="120"/>
      <c r="K28" s="439"/>
      <c r="L28" s="440"/>
      <c r="N28" s="179">
        <f t="shared" si="16"/>
        <v>2</v>
      </c>
      <c r="O28" s="179">
        <f>IF(H28=$O$2,2,1)</f>
        <v>1</v>
      </c>
      <c r="P28" s="85">
        <f t="shared" si="17"/>
        <v>3</v>
      </c>
      <c r="Q28" s="180" t="str">
        <f>IF(COUNTIF(Declaration!O34:P34,Declaration!$P$19)&gt;0,"n","y")</f>
        <v>y</v>
      </c>
      <c r="R28" s="85" t="str">
        <f>IF(Countries!C27=$N$2,Countries!B27,"")</f>
        <v/>
      </c>
      <c r="S28" s="179"/>
      <c r="T28" s="95"/>
    </row>
    <row r="29" spans="1:32" s="100" customFormat="1" ht="117" customHeight="1" x14ac:dyDescent="0.3">
      <c r="A29" s="29"/>
      <c r="B29" s="168" t="str">
        <f>IF(ISBLANK(Declaration!B35),"",Declaration!B35)</f>
        <v/>
      </c>
      <c r="C29" s="168" t="str">
        <f>IF(ISBLANK(Declaration!C35),"",Declaration!C35)</f>
        <v/>
      </c>
      <c r="D29" s="109" t="str">
        <f>Declaration!D35</f>
        <v/>
      </c>
      <c r="E29" s="119" t="str">
        <f>IF(ISBLANK(Declaration!F35),"",Declaration!F35)</f>
        <v/>
      </c>
      <c r="F29" s="120" t="s">
        <v>5118</v>
      </c>
      <c r="G29" s="120" t="s">
        <v>5118</v>
      </c>
      <c r="H29" s="120" t="s">
        <v>5118</v>
      </c>
      <c r="I29"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29" s="120"/>
      <c r="K29" s="439"/>
      <c r="L29" s="440"/>
      <c r="N29" s="179">
        <f t="shared" si="16"/>
        <v>2</v>
      </c>
      <c r="O29" s="179">
        <f>IF(H29=$O$2,2,1)</f>
        <v>1</v>
      </c>
      <c r="P29" s="85">
        <f t="shared" si="17"/>
        <v>3</v>
      </c>
      <c r="Q29" s="180" t="str">
        <f>IF(COUNTIF(Declaration!O35:P35,Declaration!$P$19)&gt;0,"n","y")</f>
        <v>y</v>
      </c>
      <c r="R29" s="85" t="str">
        <f>IF(Countries!C28=$N$2,Countries!B28,"")</f>
        <v/>
      </c>
      <c r="S29" s="179"/>
      <c r="T29" s="95"/>
    </row>
    <row r="30" spans="1:32" s="100" customFormat="1" ht="117" customHeight="1" x14ac:dyDescent="0.3">
      <c r="A30" s="29"/>
      <c r="B30" s="168" t="str">
        <f>IF(ISBLANK(Declaration!B36),"",Declaration!B36)</f>
        <v/>
      </c>
      <c r="C30" s="168" t="str">
        <f>IF(ISBLANK(Declaration!C36),"",Declaration!C36)</f>
        <v/>
      </c>
      <c r="D30" s="109" t="str">
        <f>Declaration!D36</f>
        <v/>
      </c>
      <c r="E30" s="119" t="str">
        <f>IF(ISBLANK(Declaration!F36),"",Declaration!F36)</f>
        <v/>
      </c>
      <c r="F30" s="120" t="s">
        <v>5118</v>
      </c>
      <c r="G30" s="120" t="s">
        <v>5118</v>
      </c>
      <c r="H30" s="120" t="s">
        <v>5118</v>
      </c>
      <c r="I30"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30" s="120"/>
      <c r="K30" s="439"/>
      <c r="L30" s="440"/>
      <c r="N30" s="179">
        <f t="shared" si="16"/>
        <v>2</v>
      </c>
      <c r="O30" s="179">
        <f>IF(H30=$O$2,2,1)</f>
        <v>1</v>
      </c>
      <c r="P30" s="85">
        <f t="shared" si="17"/>
        <v>3</v>
      </c>
      <c r="Q30" s="180" t="str">
        <f>IF(COUNTIF(Declaration!O36:P36,Declaration!$P$19)&gt;0,"n","y")</f>
        <v>y</v>
      </c>
      <c r="R30" s="85" t="str">
        <f>IF(Countries!C29=$N$2,Countries!B29,"")</f>
        <v>Brazil</v>
      </c>
      <c r="S30" s="179"/>
      <c r="T30" s="95"/>
    </row>
    <row r="31" spans="1:32" s="100" customFormat="1" ht="117" customHeight="1" x14ac:dyDescent="0.3">
      <c r="A31" s="29"/>
      <c r="B31" s="168" t="str">
        <f>IF(ISBLANK(Declaration!B37),"",Declaration!B37)</f>
        <v/>
      </c>
      <c r="C31" s="168" t="str">
        <f>IF(ISBLANK(Declaration!C37),"",Declaration!C37)</f>
        <v/>
      </c>
      <c r="D31" s="109" t="str">
        <f>Declaration!D37</f>
        <v/>
      </c>
      <c r="E31" s="119" t="str">
        <f>IF(ISBLANK(Declaration!F37),"",Declaration!F37)</f>
        <v/>
      </c>
      <c r="F31" s="120" t="s">
        <v>5118</v>
      </c>
      <c r="G31" s="120" t="s">
        <v>5118</v>
      </c>
      <c r="H31" s="120" t="s">
        <v>5118</v>
      </c>
      <c r="I31"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31" s="120"/>
      <c r="K31" s="439"/>
      <c r="L31" s="440"/>
      <c r="N31" s="179">
        <f t="shared" si="16"/>
        <v>2</v>
      </c>
      <c r="O31" s="179">
        <f>IF(H31=$O$2,2,1)</f>
        <v>1</v>
      </c>
      <c r="P31" s="85">
        <f t="shared" si="17"/>
        <v>3</v>
      </c>
      <c r="Q31" s="180" t="str">
        <f>IF(COUNTIF(Declaration!O37:P37,Declaration!$P$19)&gt;0,"n","y")</f>
        <v>y</v>
      </c>
      <c r="R31" s="85" t="str">
        <f>IF(Countries!C30=$N$2,Countries!B30,"")</f>
        <v/>
      </c>
      <c r="S31" s="179"/>
      <c r="T31" s="95"/>
    </row>
    <row r="32" spans="1:32" s="100" customFormat="1" ht="55.35" customHeight="1" x14ac:dyDescent="0.3">
      <c r="A32" s="29"/>
      <c r="B32" s="168">
        <f>IF(ISBLANK(Declaration!B38),"",Declaration!B38)</f>
        <v>4</v>
      </c>
      <c r="C32" s="168" t="str">
        <f>IF(ISBLANK(Declaration!C38),"",Declaration!C38)</f>
        <v/>
      </c>
      <c r="D32" s="420" t="str">
        <f>Declaration!D38</f>
        <v>Does your organization have a direct relationship with the supplier(s) growing, mining or manufacturing the good(s) covered by this Declaration?</v>
      </c>
      <c r="E32" s="420" t="str">
        <f>IF(ISBLANK(Declaration!F38),"",Declaration!F38)</f>
        <v/>
      </c>
      <c r="F32" s="420" t="s">
        <v>5118</v>
      </c>
      <c r="G32" s="420" t="s">
        <v>5118</v>
      </c>
      <c r="H32" s="420" t="s">
        <v>5118</v>
      </c>
      <c r="I32" s="421"/>
      <c r="J32" s="120"/>
      <c r="K32" s="439"/>
      <c r="L32" s="440"/>
      <c r="N32" s="179"/>
      <c r="O32" s="179"/>
      <c r="P32" s="85"/>
      <c r="Q32" s="180"/>
      <c r="R32" s="85" t="str">
        <f>IF(Countries!C31=$N$2,Countries!B31,"")</f>
        <v/>
      </c>
      <c r="S32" s="179"/>
      <c r="T32" s="95"/>
    </row>
    <row r="33" spans="1:32" s="100" customFormat="1" ht="45.6" customHeight="1" x14ac:dyDescent="0.3">
      <c r="A33" s="29"/>
      <c r="B33" s="168" t="str">
        <f>IF(ISBLANK(Declaration!B39),"",Declaration!B39)</f>
        <v/>
      </c>
      <c r="C33" s="168" t="str">
        <f>IF(ISBLANK(Declaration!C39),"",Declaration!C39)</f>
        <v/>
      </c>
      <c r="D33" s="109" t="str">
        <f>Declaration!D39</f>
        <v/>
      </c>
      <c r="E33" s="119" t="str">
        <f>IF(ISBLANK(Declaration!F39),"",Declaration!F39)</f>
        <v>Some</v>
      </c>
      <c r="F33" s="120" t="s">
        <v>5118</v>
      </c>
      <c r="G33" s="120" t="s">
        <v>5118</v>
      </c>
      <c r="H33" s="120" t="s">
        <v>5118</v>
      </c>
      <c r="I33"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3" s="111"/>
      <c r="K33" s="439"/>
      <c r="L33" s="440"/>
      <c r="N33" s="179">
        <f>IF(F33="",1,2)</f>
        <v>2</v>
      </c>
      <c r="O33" s="179">
        <f t="shared" ref="O33:O43" si="18">IF(H33=$O$2,2,1)</f>
        <v>1</v>
      </c>
      <c r="P33" s="85">
        <f t="shared" ref="P33:P37" si="19">SUM(N33:O33)</f>
        <v>3</v>
      </c>
      <c r="Q33" s="180" t="str">
        <f>IF(AND(D33&lt;&gt;"",E33=""),"n","y")</f>
        <v>y</v>
      </c>
      <c r="R33" s="85" t="str">
        <f>IF(Countries!C32=$N$2,Countries!B32,"")</f>
        <v/>
      </c>
      <c r="S33" s="179"/>
      <c r="T33" s="95"/>
    </row>
    <row r="34" spans="1:32" s="100" customFormat="1" ht="56.85" customHeight="1" x14ac:dyDescent="0.3">
      <c r="A34" s="29"/>
      <c r="B34" s="168" t="str">
        <f>IF(ISBLANK(Declaration!B40),"",Declaration!B40)</f>
        <v/>
      </c>
      <c r="C34" s="168" t="str">
        <f>IF(ISBLANK(Declaration!C40),"",Declaration!C40)</f>
        <v/>
      </c>
      <c r="D34" s="109" t="str">
        <f>Declaration!D40</f>
        <v/>
      </c>
      <c r="E34" s="119" t="str">
        <f>IF(ISBLANK(Declaration!F40),"",Declaration!F40)</f>
        <v/>
      </c>
      <c r="F34" s="120" t="s">
        <v>5118</v>
      </c>
      <c r="G34" s="120" t="s">
        <v>5118</v>
      </c>
      <c r="H34" s="120" t="s">
        <v>5118</v>
      </c>
      <c r="I34"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4" s="111"/>
      <c r="K34" s="439"/>
      <c r="L34" s="440"/>
      <c r="N34" s="179">
        <f>IF(F34="",1,2)</f>
        <v>2</v>
      </c>
      <c r="O34" s="179">
        <f t="shared" si="18"/>
        <v>1</v>
      </c>
      <c r="P34" s="85">
        <f t="shared" si="19"/>
        <v>3</v>
      </c>
      <c r="Q34" s="180" t="str">
        <f>IF(AND(D34&lt;&gt;"",E34=""),"n","y")</f>
        <v>y</v>
      </c>
      <c r="R34" s="85" t="str">
        <f>IF(Countries!C33=$N$2,Countries!B33,"")</f>
        <v/>
      </c>
      <c r="S34" s="179"/>
      <c r="T34" s="95"/>
    </row>
    <row r="35" spans="1:32" s="100" customFormat="1" ht="45.6" customHeight="1" x14ac:dyDescent="0.3">
      <c r="A35" s="29"/>
      <c r="B35" s="168" t="str">
        <f>IF(ISBLANK(Declaration!B41),"",Declaration!B41)</f>
        <v/>
      </c>
      <c r="C35" s="168" t="str">
        <f>IF(ISBLANK(Declaration!C41),"",Declaration!C41)</f>
        <v/>
      </c>
      <c r="D35" s="109" t="str">
        <f>Declaration!D41</f>
        <v/>
      </c>
      <c r="E35" s="119" t="str">
        <f>IF(ISBLANK(Declaration!F41),"",Declaration!F41)</f>
        <v/>
      </c>
      <c r="F35" s="120" t="s">
        <v>5118</v>
      </c>
      <c r="G35" s="120" t="s">
        <v>5118</v>
      </c>
      <c r="H35" s="120" t="s">
        <v>5118</v>
      </c>
      <c r="I35"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5" s="111" t="str">
        <f>IF(OR(COUNTIF(Sectors!C6:C16,Declaration!$P$2)&gt;0,E35=Declaration!$P$3),"",IF(Declaration!$I$4="English",Languages!A468,IF(Declaration!$I$4="French",Languages!B468,IF(Declaration!$I$4="Spanish",Languages!C468,IF(Declaration!$I$4="German",Languages!D468,IF(Declaration!$I$4="Chinese",Languages!E468,IF(Declaration!$I$4="Japanese",Languages!F468,IF(Declaration!$I$4="Portugese",Languages!G468))))))))</f>
        <v>Have you selected the sectors any of your suppliers operate in on the 'Sectoral tab?</v>
      </c>
      <c r="K35" s="439"/>
      <c r="L35" s="440"/>
      <c r="N35" s="179">
        <f t="shared" ref="N35:N37" si="20">IF(F35="",1,2)</f>
        <v>2</v>
      </c>
      <c r="O35" s="179">
        <f t="shared" si="18"/>
        <v>1</v>
      </c>
      <c r="P35" s="85">
        <f t="shared" si="19"/>
        <v>3</v>
      </c>
      <c r="Q35" s="180" t="str">
        <f>IF(AND(D35&lt;&gt;"",E35=""),"n","y")</f>
        <v>y</v>
      </c>
      <c r="R35" s="85" t="str">
        <f>IF(Countries!C34=$N$2,Countries!B34,"")</f>
        <v/>
      </c>
      <c r="S35" s="179"/>
      <c r="T35" s="95"/>
    </row>
    <row r="36" spans="1:32" s="100" customFormat="1" ht="45.6" customHeight="1" x14ac:dyDescent="0.3">
      <c r="A36" s="29"/>
      <c r="B36" s="168" t="str">
        <f>IF(ISBLANK(Declaration!B42),"",Declaration!B42)</f>
        <v/>
      </c>
      <c r="C36" s="168" t="str">
        <f>IF(ISBLANK(Declaration!C42),"",Declaration!C42)</f>
        <v/>
      </c>
      <c r="D36" s="109" t="str">
        <f>Declaration!D42</f>
        <v/>
      </c>
      <c r="E36" s="119" t="str">
        <f>IF(ISBLANK(Declaration!F42),"",Declaration!F42)</f>
        <v/>
      </c>
      <c r="F36" s="120" t="s">
        <v>5118</v>
      </c>
      <c r="G36" s="120" t="s">
        <v>5118</v>
      </c>
      <c r="H36" s="120" t="s">
        <v>5118</v>
      </c>
      <c r="I3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6" s="111"/>
      <c r="K36" s="439"/>
      <c r="L36" s="440"/>
      <c r="N36" s="179">
        <f t="shared" si="20"/>
        <v>2</v>
      </c>
      <c r="O36" s="179">
        <f t="shared" si="18"/>
        <v>1</v>
      </c>
      <c r="P36" s="85">
        <f t="shared" si="19"/>
        <v>3</v>
      </c>
      <c r="Q36" s="180" t="str">
        <f>IF(AND(D36&lt;&gt;"",E36=""),"n","y")</f>
        <v>y</v>
      </c>
      <c r="R36" s="85" t="str">
        <f>IF(Countries!C35=$N$2,Countries!B35,"")</f>
        <v/>
      </c>
      <c r="S36" s="179"/>
      <c r="T36" s="95"/>
    </row>
    <row r="37" spans="1:32" s="100" customFormat="1" ht="45.6" customHeight="1" x14ac:dyDescent="0.3">
      <c r="A37" s="29"/>
      <c r="B37" s="168" t="str">
        <f>IF(ISBLANK(Declaration!B43),"",Declaration!B43)</f>
        <v/>
      </c>
      <c r="C37" s="168" t="str">
        <f>IF(ISBLANK(Declaration!C43),"",Declaration!C43)</f>
        <v/>
      </c>
      <c r="D37" s="109" t="str">
        <f>Declaration!D43</f>
        <v/>
      </c>
      <c r="E37" s="119" t="str">
        <f>IF(ISBLANK(Declaration!F43),"",Declaration!F43)</f>
        <v/>
      </c>
      <c r="F37" s="120" t="s">
        <v>5118</v>
      </c>
      <c r="G37" s="120" t="s">
        <v>5118</v>
      </c>
      <c r="H37" s="120" t="s">
        <v>5118</v>
      </c>
      <c r="I37"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7" s="111"/>
      <c r="K37" s="439"/>
      <c r="L37" s="440"/>
      <c r="N37" s="179">
        <f t="shared" si="20"/>
        <v>2</v>
      </c>
      <c r="O37" s="179">
        <f t="shared" si="18"/>
        <v>1</v>
      </c>
      <c r="P37" s="85">
        <f t="shared" si="19"/>
        <v>3</v>
      </c>
      <c r="Q37" s="180" t="str">
        <f>IF(AND(D37&lt;&gt;"",E37=""),"n","y")</f>
        <v>y</v>
      </c>
      <c r="R37" s="85" t="str">
        <f>IF(Countries!C36=$N$2,Countries!B36,"")</f>
        <v/>
      </c>
      <c r="S37" s="179"/>
      <c r="T37" s="95"/>
    </row>
    <row r="38" spans="1:32" s="100" customFormat="1" ht="45.6" customHeight="1" x14ac:dyDescent="0.3">
      <c r="A38" s="29"/>
      <c r="B38" s="168">
        <f>IF(ISBLANK(Declaration!B44),"",Declaration!B44)</f>
        <v>5</v>
      </c>
      <c r="C38" s="168" t="str">
        <f>IF(ISBLANK(Declaration!C44),"",Declaration!C44)</f>
        <v/>
      </c>
      <c r="D38" s="118" t="str">
        <f>Declaration!D44</f>
        <v xml:space="preserve">How many workers and agents does your organization employ? </v>
      </c>
      <c r="E38" s="119" t="str">
        <f>IF(ISBLANK(Declaration!F44),"",Declaration!F44)</f>
        <v>5,001-10,000</v>
      </c>
      <c r="F38" s="120" t="s">
        <v>5118</v>
      </c>
      <c r="G38" s="120" t="s">
        <v>5118</v>
      </c>
      <c r="H38" s="120" t="s">
        <v>5118</v>
      </c>
      <c r="I38"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8" s="111"/>
      <c r="K38" s="439"/>
      <c r="L38" s="440"/>
      <c r="N38" s="179">
        <f t="shared" ref="N38:N43" si="21">IF(F38="",1,2)</f>
        <v>2</v>
      </c>
      <c r="O38" s="179">
        <f t="shared" si="18"/>
        <v>1</v>
      </c>
      <c r="P38" s="85">
        <f t="shared" ref="P38:P43" si="22">SUM(N38:O38)</f>
        <v>3</v>
      </c>
      <c r="Q38" s="180" t="str">
        <f t="shared" ref="Q38:Q41" si="23">IF(E38&lt;&gt;"","y","n")</f>
        <v>y</v>
      </c>
      <c r="R38" s="85" t="str">
        <f>IF(Countries!C37=$N$2,Countries!B37,"")</f>
        <v>Canada</v>
      </c>
      <c r="S38" s="179"/>
      <c r="T38" s="95"/>
    </row>
    <row r="39" spans="1:32" s="100" customFormat="1" ht="45.6" customHeight="1" x14ac:dyDescent="0.3">
      <c r="A39" s="29"/>
      <c r="B39" s="168">
        <f>IF(ISBLANK(Declaration!B45),"",Declaration!B45)</f>
        <v>6</v>
      </c>
      <c r="C39" s="168" t="str">
        <f>IF(ISBLANK(Declaration!C45),"",Declaration!C45)</f>
        <v/>
      </c>
      <c r="D39" s="201" t="str">
        <f>Declaration!D45</f>
        <v xml:space="preserve">What is the age of your youngest worker or agent? </v>
      </c>
      <c r="E39" s="119" t="str">
        <f>IF(ISBLANK(Declaration!F45),"",Declaration!F45)</f>
        <v>15 to 18</v>
      </c>
      <c r="F39" s="120" t="s">
        <v>5118</v>
      </c>
      <c r="G39" s="120" t="s">
        <v>5118</v>
      </c>
      <c r="H39" s="120" t="s">
        <v>5118</v>
      </c>
      <c r="I39"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39" s="111"/>
      <c r="K39" s="439"/>
      <c r="L39" s="440"/>
      <c r="N39" s="179">
        <f t="shared" ref="N39" si="24">IF(F39="",1,2)</f>
        <v>2</v>
      </c>
      <c r="O39" s="179">
        <f t="shared" ref="O39" si="25">IF(H39=$O$2,2,1)</f>
        <v>1</v>
      </c>
      <c r="P39" s="85">
        <f t="shared" ref="P39" si="26">SUM(N39:O39)</f>
        <v>3</v>
      </c>
      <c r="Q39" s="180" t="str">
        <f t="shared" si="23"/>
        <v>y</v>
      </c>
      <c r="R39" s="85" t="str">
        <f>IF(Countries!C38=$N$2,Countries!B38,"")</f>
        <v/>
      </c>
      <c r="S39" s="179"/>
      <c r="T39" s="95"/>
    </row>
    <row r="40" spans="1:32" s="100" customFormat="1" ht="45.6" customHeight="1" x14ac:dyDescent="0.3">
      <c r="A40" s="29"/>
      <c r="B40" s="168">
        <f>IF(ISBLANK(Declaration!B46),"",Declaration!B46)</f>
        <v>7</v>
      </c>
      <c r="C40" s="168" t="str">
        <f>IF(ISBLANK(Declaration!C46),"",Declaration!C46)</f>
        <v/>
      </c>
      <c r="D40" s="118" t="str">
        <f>Declaration!D46</f>
        <v>Does your organization employ or hire low-skilled foreign or domestic migrant workers (directly or through recruiters)?</v>
      </c>
      <c r="E40" s="119" t="str">
        <f>IF(ISBLANK(Declaration!F46),"",Declaration!F46)</f>
        <v>No</v>
      </c>
      <c r="F40" s="120" t="s">
        <v>5118</v>
      </c>
      <c r="G40" s="120" t="s">
        <v>5118</v>
      </c>
      <c r="H40" s="120" t="s">
        <v>5118</v>
      </c>
      <c r="I40"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0" s="111"/>
      <c r="K40" s="439"/>
      <c r="L40" s="440"/>
      <c r="N40" s="179">
        <f t="shared" si="21"/>
        <v>2</v>
      </c>
      <c r="O40" s="179">
        <f t="shared" si="18"/>
        <v>1</v>
      </c>
      <c r="P40" s="85">
        <f t="shared" si="22"/>
        <v>3</v>
      </c>
      <c r="Q40" s="180" t="str">
        <f t="shared" si="23"/>
        <v>y</v>
      </c>
      <c r="R40" s="85" t="str">
        <f>IF(Countries!C39=$N$2,Countries!B39,"")</f>
        <v/>
      </c>
      <c r="S40" s="179"/>
      <c r="T40" s="95"/>
    </row>
    <row r="41" spans="1:32" s="100" customFormat="1" ht="45.6" customHeight="1" x14ac:dyDescent="0.3">
      <c r="A41" s="29"/>
      <c r="B41" s="168">
        <f>IF(ISBLANK(Declaration!B47),"",Declaration!B47)</f>
        <v>8</v>
      </c>
      <c r="C41" s="168" t="str">
        <f>IF(ISBLANK(Declaration!C47),"",Declaration!C47)</f>
        <v/>
      </c>
      <c r="D41" s="118" t="str">
        <f>Declaration!D47</f>
        <v>Does your organization use recruiters who hire subcontractors to recruit workers?</v>
      </c>
      <c r="E41" s="119" t="str">
        <f>IF(ISBLANK(Declaration!F47),"",Declaration!F47)</f>
        <v xml:space="preserve">No, our recruiters do not hire subcontractors to recruit workers </v>
      </c>
      <c r="F41" s="120" t="s">
        <v>5118</v>
      </c>
      <c r="G41" s="120" t="s">
        <v>5118</v>
      </c>
      <c r="H41" s="120" t="s">
        <v>5118</v>
      </c>
      <c r="I41"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1" s="111"/>
      <c r="K41" s="439"/>
      <c r="L41" s="440"/>
      <c r="N41" s="179">
        <f t="shared" si="21"/>
        <v>2</v>
      </c>
      <c r="O41" s="179">
        <f t="shared" si="18"/>
        <v>1</v>
      </c>
      <c r="P41" s="85">
        <f t="shared" si="22"/>
        <v>3</v>
      </c>
      <c r="Q41" s="180" t="str">
        <f t="shared" si="23"/>
        <v>y</v>
      </c>
      <c r="R41" s="85" t="str">
        <f>IF(Countries!C40=$N$2,Countries!B40,"")</f>
        <v/>
      </c>
      <c r="S41" s="179"/>
      <c r="T41" s="95"/>
    </row>
    <row r="42" spans="1:32" s="100" customFormat="1" ht="85.5" customHeight="1" x14ac:dyDescent="0.3">
      <c r="A42" s="29"/>
      <c r="B42" s="168">
        <f>IF(ISBLANK(Declaration!B48),"",Declaration!B48)</f>
        <v>9</v>
      </c>
      <c r="C42" s="168"/>
      <c r="D42" s="201" t="str">
        <f>Declaration!D48</f>
        <v>Do any of the goods, wares, articles, or merchandise that your organization produces, manufactures or mines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v>
      </c>
      <c r="E42" s="119" t="str">
        <f>IF(ISBLANK(Declaration!F48),"",Declaration!F48)</f>
        <v>No</v>
      </c>
      <c r="F42" s="120" t="s">
        <v>5118</v>
      </c>
      <c r="G42" s="120" t="s">
        <v>5118</v>
      </c>
      <c r="H42" s="120" t="s">
        <v>5118</v>
      </c>
      <c r="I4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2" s="111"/>
      <c r="K42" s="439"/>
      <c r="L42" s="440"/>
      <c r="N42" s="179">
        <f t="shared" ref="N42" si="27">IF(F42="",1,2)</f>
        <v>2</v>
      </c>
      <c r="O42" s="179">
        <f t="shared" ref="O42" si="28">IF(H42=$O$2,2,1)</f>
        <v>1</v>
      </c>
      <c r="P42" s="85">
        <f t="shared" ref="P42" si="29">SUM(N42:O42)</f>
        <v>3</v>
      </c>
      <c r="Q42" s="180" t="str">
        <f>IF(AND(E42="",$E$22=Declaration!$P$26),"n","y")</f>
        <v>y</v>
      </c>
      <c r="R42" s="85" t="str">
        <f>IF(Countries!C41=$N$2,Countries!B41,"")</f>
        <v>China</v>
      </c>
      <c r="S42" s="179"/>
      <c r="T42" s="95"/>
    </row>
    <row r="43" spans="1:32" s="100" customFormat="1" ht="86.25" customHeight="1" x14ac:dyDescent="0.3">
      <c r="A43" s="29"/>
      <c r="B43" s="168">
        <f>IF(ISBLANK(Declaration!B49),"",Declaration!B49)</f>
        <v>10</v>
      </c>
      <c r="C43" s="168" t="str">
        <f>IF(ISBLANK(Declaration!C49),"",Declaration!C49)</f>
        <v/>
      </c>
      <c r="D43" s="118" t="str">
        <f>Declaration!D49</f>
        <v>Do any of your suppliers produce, manufacture or mine goods, wares, articles, or merchandise that originate, wholly or in part, in the Xinjiang Uyghur Autonomous Region of China, or by persons working with the Xinjiang Uyghur Autonomous Region government for purposes of the “poverty alleviation” program or the “pairing-assistance” program which subsidizes the establishment of manufacturing facilities in the Xinjiang Uyghur Autonomous Region?</v>
      </c>
      <c r="E43" s="119" t="str">
        <f>IF(ISBLANK(Declaration!F49),"",Declaration!F49)</f>
        <v>No</v>
      </c>
      <c r="F43" s="120" t="s">
        <v>5118</v>
      </c>
      <c r="G43" s="120" t="s">
        <v>5118</v>
      </c>
      <c r="H43" s="120" t="s">
        <v>5118</v>
      </c>
      <c r="I43"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3" s="111"/>
      <c r="K43" s="441"/>
      <c r="L43" s="442"/>
      <c r="N43" s="179">
        <f t="shared" si="21"/>
        <v>2</v>
      </c>
      <c r="O43" s="179">
        <f t="shared" si="18"/>
        <v>1</v>
      </c>
      <c r="P43" s="85">
        <f t="shared" si="22"/>
        <v>3</v>
      </c>
      <c r="Q43" s="180" t="str">
        <f>IF(AND(E43="",$E$22=Declaration!$P$26),"n","y")</f>
        <v>y</v>
      </c>
      <c r="R43" s="85" t="str">
        <f>IF(Countries!C42=$N$2,Countries!B42,"")</f>
        <v/>
      </c>
      <c r="S43" s="179"/>
      <c r="T43" s="95"/>
    </row>
    <row r="44" spans="1:32" s="99" customFormat="1" ht="31.5" customHeight="1" x14ac:dyDescent="0.3">
      <c r="A44" s="32"/>
      <c r="B44" s="409" t="str">
        <f>Declaration!B50</f>
        <v>Questions 11-13: Policy</v>
      </c>
      <c r="C44" s="410"/>
      <c r="D44" s="410"/>
      <c r="E44" s="410"/>
      <c r="F44" s="410"/>
      <c r="G44" s="410"/>
      <c r="H44" s="410"/>
      <c r="I44" s="410"/>
      <c r="J44" s="410"/>
      <c r="K44" s="410"/>
      <c r="L44" s="411"/>
      <c r="M44" s="31"/>
      <c r="N44" s="179"/>
      <c r="O44" s="179"/>
      <c r="P44" s="85"/>
      <c r="Q44" s="180"/>
      <c r="R44" s="85" t="str">
        <f>IF(Countries!C43=$N$2,Countries!B43,"")</f>
        <v/>
      </c>
      <c r="S44" s="179" t="str">
        <f>IF(OR(Sectors!C47="Yes",Sectors!C47="Oui",Sectors!C47="Sí",Sectors!C47="Ja",Sectors!C47="是",Sectors!C47="はい",Sectors!C47="Sim"),Sectors!B47,"")</f>
        <v/>
      </c>
      <c r="T44" s="93"/>
      <c r="U44" s="31"/>
      <c r="V44" s="31"/>
      <c r="W44" s="31"/>
      <c r="X44" s="31"/>
      <c r="Y44" s="31"/>
      <c r="Z44" s="31"/>
      <c r="AA44" s="31"/>
      <c r="AB44" s="31"/>
      <c r="AC44" s="31"/>
      <c r="AD44" s="31"/>
      <c r="AE44" s="31"/>
      <c r="AF44" s="31"/>
    </row>
    <row r="45" spans="1:32" s="101" customFormat="1" ht="45" customHeight="1" x14ac:dyDescent="0.3">
      <c r="A45" s="16"/>
      <c r="B45" s="168">
        <f>IF(ISBLANK(Declaration!B51),"",Declaration!B51)</f>
        <v>11</v>
      </c>
      <c r="C45" s="168" t="str">
        <f>IF(ISBLANK(Declaration!C51),"",Declaration!C51)</f>
        <v/>
      </c>
      <c r="D45" s="420" t="str">
        <f>Declaration!D51</f>
        <v>Does your organization issue a policy/policies explicitly prohibiting workers and agents from the following:</v>
      </c>
      <c r="E45" s="420"/>
      <c r="F45" s="420"/>
      <c r="G45" s="420"/>
      <c r="H45" s="420"/>
      <c r="I45" s="421"/>
      <c r="J45" s="122"/>
      <c r="K45" s="123"/>
      <c r="L45" s="124"/>
      <c r="N45" s="179"/>
      <c r="O45" s="179"/>
      <c r="P45" s="85"/>
      <c r="Q45" s="181"/>
      <c r="R45" s="85" t="str">
        <f>IF(Countries!C44=$N$2,Countries!B44,"")</f>
        <v/>
      </c>
      <c r="S45" s="179"/>
      <c r="T45" s="162"/>
    </row>
    <row r="46" spans="1:32" s="102" customFormat="1" ht="45" customHeight="1" x14ac:dyDescent="0.3">
      <c r="A46" s="30"/>
      <c r="B46" s="168" t="str">
        <f>IF(ISBLANK(Declaration!B52),"",Declaration!B52)</f>
        <v/>
      </c>
      <c r="C46" s="168" t="str">
        <f>IF(ISBLANK(Declaration!C52),"",Declaration!C52)</f>
        <v>a</v>
      </c>
      <c r="D46" s="125" t="str">
        <f>Declaration!D52</f>
        <v>engaging in all forms of forced labor and human trafficking (also referred to as modern slavery)?</v>
      </c>
      <c r="E46" s="110" t="str">
        <f>IF(ISBLANK(Declaration!F52),"",Declaration!F52)</f>
        <v>Yes</v>
      </c>
      <c r="F46" s="110" t="str">
        <f>IF(AND(E46&lt;&gt;"",Declaration!G52=""),"x",IF(AND(E46&lt;&gt;"",Declaration!G52&lt;&gt;""),Declaration!G52,""))</f>
        <v>Policy required.</v>
      </c>
      <c r="G46" s="110" t="str">
        <f>IF(F46&lt;&gt;"x",IF(Declaration!I52&lt;&gt;"",Declaration!I52,IF(Declaration!$I$4="English",Languages!$A$471,IF(Declaration!$I$4="French",Languages!$B$471,IF(Declaration!$I$4="Spanish",Languages!$C$471,IF(Declaration!$I$4="German",Languages!$D$471,IF(Declaration!$I$4="Chinese",Languages!$E$471,IF(Declaration!$I$4="Japanese",Languages!$F$471,IF(Declaration!$I$4="Portugese",Languages!$G$471)))))))),"x")</f>
        <v>URL</v>
      </c>
      <c r="H46" s="110" t="str">
        <f>IF(ISBLANK(Declaration!J52),"",Declaration!J52)</f>
        <v xml:space="preserve">Labor and Human Rights Policy
Combatting Modern Slavery and Human Trafficking Policy
https://www.tti.com/content/ttiinc/en/about/sustainability/governance-and-ethics.html </v>
      </c>
      <c r="I4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6" s="111" t="str">
        <f>IF(Declaration!$I$4="English",IF(F46=Languages!$A$650,IF(G46=Languages!$A$627,IF(H46="",Languages!$A$666,""),IF(G46=Languages!$A$628,IF(H46="",Languages!$A$667,""),Languages!$A$668)),""),IF(Declaration!$I$4="French",IF(F46=Languages!$B$650,IF(G46=Languages!$B$627,IF(H46="",Languages!$B$666,""),IF(G46=Languages!$B$628,IF(H46="",Languages!$B$667,""),Languages!$B$668)),""),IF(Declaration!$I$4="Spanish",IF(F46=Languages!$C$650,IF(G46=Languages!$C$627,IF(H46="",Languages!$C$666,""),IF(G46=Languages!$C$628,IF(H46="",Languages!$C$667,""),Languages!$C$668)),""),IF(Declaration!$I$4="German",IF(F46=Languages!$D$650,IF(G46=Languages!$D$627,IF(H46="",Languages!$D$666,""),IF(G46=Languages!$D$628,IF(H46="",Languages!$D$667,""),Languages!$D$668)),""),IF(Declaration!$I$4="Chinese",IF(F46=Languages!$E$650,IF(G46=Languages!$E$627,IF(H46="",Languages!$E$666,""),IF(G46=Languages!$E$628,IF(H46="",Languages!$E$667,""),Languages!$E$668)),""),IF(Declaration!$I$4="Japanese",IF(F46=Languages!$F$650,IF(G46=Languages!$F$627,IF(H46="",Languages!$F$666,""),IF(G46=Languages!$F$628,IF(H46="",Languages!$F$667,""),Languages!$F$668)),""),IF(Declaration!$I$4="Portugese",IF(F46=Languages!$G$650,IF(G46=Languages!$G$627,IF(H46="",Languages!$G$666,""),IF(G46=Languages!$G$628,IF(H46="",Languages!$G$667,""),Languages!$G$668)),""))))))))</f>
        <v/>
      </c>
      <c r="K46" s="126"/>
      <c r="L46" s="127"/>
      <c r="N46" s="179">
        <f t="shared" ref="N46" si="30">IF(F46="",1,2)</f>
        <v>2</v>
      </c>
      <c r="O46" s="179">
        <f>IF(ISNUMBER(SEARCH($P$2,F46)), IF(G46=Declaration!$Q$2,IF(H46&lt;&gt;"",2,1),IF(G46=Declaration!$Q$3,IF(H46&lt;&gt;"",2,1))),"n")</f>
        <v>2</v>
      </c>
      <c r="P46" s="85">
        <f t="shared" ref="P46" si="31">SUM(N46:O46)</f>
        <v>4</v>
      </c>
      <c r="Q46" s="181" t="str">
        <f t="shared" ref="Q46" si="32">IF(O46="n",IF(N46=2,"y","n"),IF(O46=2,"y","n"))</f>
        <v>y</v>
      </c>
      <c r="R46" s="85" t="str">
        <f>IF(Countries!C45=$N$2,Countries!B45,"")</f>
        <v/>
      </c>
      <c r="T46" s="96"/>
    </row>
    <row r="47" spans="1:32" s="102" customFormat="1" ht="72" customHeight="1" x14ac:dyDescent="0.3">
      <c r="A47" s="30"/>
      <c r="B47" s="168"/>
      <c r="C47" s="168" t="str">
        <f>IF(ISBLANK(Declaration!C53),"",Declaration!C53)</f>
        <v>b</v>
      </c>
      <c r="D47" s="125" t="str">
        <f>Declaration!D53</f>
        <v>engaging in the worst forms of child labor? The worst forms of child labor includes hazardous child labor, which is work performed by a person under the age of 18 that jeopardizes their physical, mental or moral well-being. It includes work that takes place under particularly difficult conditions such as work for long hours or during the night.</v>
      </c>
      <c r="E47" s="110" t="str">
        <f>IF(ISBLANK(Declaration!F53),"",Declaration!F53)</f>
        <v>Yes</v>
      </c>
      <c r="F47" s="110" t="str">
        <f>IF(AND(E47&lt;&gt;"",Declaration!G53=""),"x",IF(AND(E47&lt;&gt;"",Declaration!G53&lt;&gt;""),Declaration!G53,""))</f>
        <v>Policy required.</v>
      </c>
      <c r="G47" s="110" t="str">
        <f>IF(F47&lt;&gt;"x",IF(Declaration!I53&lt;&gt;"",Declaration!I53,IF(Declaration!$I$4="English",Languages!$A$471,IF(Declaration!$I$4="French",Languages!$B$471,IF(Declaration!$I$4="Spanish",Languages!$C$471,IF(Declaration!$I$4="German",Languages!$D$471,IF(Declaration!$I$4="Chinese",Languages!$E$471,IF(Declaration!$I$4="Japanese",Languages!$F$471,IF(Declaration!$I$4="Portugese",Languages!$G$471)))))))),"x")</f>
        <v>URL</v>
      </c>
      <c r="H47" s="110" t="str">
        <f>IF(ISBLANK(Declaration!J53),"",Declaration!J53)</f>
        <v xml:space="preserve">Labor and Human Rights Policy
Combatting Modern Slavery and Human Trafficking Policy
https://www.tti.com/content/ttiinc/en/about/sustainability/governance-and-ethics.html </v>
      </c>
      <c r="I47"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7" s="111"/>
      <c r="K47" s="126"/>
      <c r="L47" s="127"/>
      <c r="N47" s="179">
        <f t="shared" ref="N47" si="33">IF(F47="",1,2)</f>
        <v>2</v>
      </c>
      <c r="O47" s="179">
        <f>IF(ISNUMBER(SEARCH($P$2,F47)), IF(G47=Declaration!$Q$2,IF(H47&lt;&gt;"",2,1),IF(G47=Declaration!$Q$3,IF(H47&lt;&gt;"",2,1))),"n")</f>
        <v>2</v>
      </c>
      <c r="P47" s="85">
        <f t="shared" ref="P47" si="34">SUM(N47:O47)</f>
        <v>4</v>
      </c>
      <c r="Q47" s="181" t="str">
        <f t="shared" ref="Q47" si="35">IF(O47="n",IF(N47=2,"y","n"),IF(O47=2,"y","n"))</f>
        <v>y</v>
      </c>
      <c r="R47" s="85" t="str">
        <f>IF(Countries!C46=$N$2,Countries!B46,"")</f>
        <v/>
      </c>
      <c r="T47" s="96"/>
    </row>
    <row r="48" spans="1:32" s="102" customFormat="1" ht="49.5" customHeight="1" x14ac:dyDescent="0.3">
      <c r="A48" s="30"/>
      <c r="B48" s="168" t="str">
        <f>IF(ISBLANK(Declaration!B54),"",Declaration!B54)</f>
        <v/>
      </c>
      <c r="C48" s="168" t="str">
        <f>IF(ISBLANK(Declaration!C54),"",Declaration!C54)</f>
        <v>c</v>
      </c>
      <c r="D48" s="125" t="str">
        <f>Declaration!D54</f>
        <v>engaging in child labor? Child labor constitutes work performed by a person under the age for completing compulsory schooling, and in general not less than 15 years.</v>
      </c>
      <c r="E48" s="110" t="str">
        <f>IF(ISBLANK(Declaration!F54),"",Declaration!F54)</f>
        <v>Yes</v>
      </c>
      <c r="F48" s="110" t="str">
        <f>IF(AND(E48&lt;&gt;"",Declaration!G54=""),"x",IF(AND(E48&lt;&gt;"",Declaration!G54&lt;&gt;""),Declaration!G54,""))</f>
        <v>Policy required.</v>
      </c>
      <c r="G48" s="110" t="str">
        <f>IF(F48&lt;&gt;"x",IF(Declaration!I54&lt;&gt;"",Declaration!I54,IF(Declaration!$I$4="English",Languages!$A$471,IF(Declaration!$I$4="French",Languages!$B$471,IF(Declaration!$I$4="Spanish",Languages!$C$471,IF(Declaration!$I$4="German",Languages!$D$471,IF(Declaration!$I$4="Chinese",Languages!$E$471,IF(Declaration!$I$4="Japanese",Languages!$F$471,IF(Declaration!$I$4="Portugese",Languages!$G$471)))))))),"x")</f>
        <v>URL</v>
      </c>
      <c r="H48" s="110" t="str">
        <f>IF(ISBLANK(Declaration!J54),"",Declaration!J54)</f>
        <v xml:space="preserve">Labor and Human Rights Policy
Combatting Modern Slavery and Human Trafficking Policy
https://www.tti.com/content/ttiinc/en/about/sustainability/governance-and-ethics.html </v>
      </c>
      <c r="I48"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8" s="111" t="str">
        <f>IF(Declaration!$I$4="English",IF(F48=Languages!$A$650,IF(G48=Languages!$A$627,IF(H48="",Languages!$A$666,""),IF(G48=Languages!$A$628,IF(H48="",Languages!$A$667,""),Languages!$A$668)),""),IF(Declaration!$I$4="French",IF(F48=Languages!$B$650,IF(G48=Languages!$B$627,IF(H48="",Languages!$B$666,""),IF(G48=Languages!$B$628,IF(H48="",Languages!$B$667,""),Languages!$B$668)),""),IF(Declaration!$I$4="Spanish",IF(F48=Languages!$C$650,IF(G48=Languages!$C$627,IF(H48="",Languages!$C$666,""),IF(G48=Languages!$C$628,IF(H48="",Languages!$C$667,""),Languages!$C$668)),""),IF(Declaration!$I$4="German",IF(F48=Languages!$D$650,IF(G48=Languages!$D$627,IF(H48="",Languages!$D$666,""),IF(G48=Languages!$D$628,IF(H48="",Languages!$D$667,""),Languages!$D$668)),""),IF(Declaration!$I$4="Chinese",IF(F48=Languages!$E$650,IF(G48=Languages!$E$627,IF(H48="",Languages!$E$666,""),IF(G48=Languages!$E$628,IF(H48="",Languages!$E$667,""),Languages!$E$668)),""),IF(Declaration!$I$4="Japanese",IF(F48=Languages!$F$650,IF(G48=Languages!$F$627,IF(H48="",Languages!$F$666,""),IF(G48=Languages!$F$628,IF(H48="",Languages!$F$667,""),Languages!$F$668)),""),IF(Declaration!$I$4="Portugese",IF(F48=Languages!$G$650,IF(G48=Languages!$G$627,IF(H48="",Languages!$G$666,""),IF(G48=Languages!$G$628,IF(H48="",Languages!$G$667,""),Languages!$G$668)),""))))))))</f>
        <v/>
      </c>
      <c r="K48" s="126"/>
      <c r="L48" s="127"/>
      <c r="N48" s="179">
        <f t="shared" ref="N48:N53" si="36">IF(F48="",1,2)</f>
        <v>2</v>
      </c>
      <c r="O48" s="179">
        <f>IF(ISNUMBER(SEARCH($P$2,F48)), IF(G48=Declaration!$Q$2,IF(H48&lt;&gt;"",2,1),IF(G48=Declaration!$Q$3,IF(H48&lt;&gt;"",2,1))),"n")</f>
        <v>2</v>
      </c>
      <c r="P48" s="85">
        <f t="shared" ref="P48:P53" si="37">SUM(N48:O48)</f>
        <v>4</v>
      </c>
      <c r="Q48" s="181" t="str">
        <f t="shared" ref="Q48:Q53" si="38">IF(O48="n",IF(N48=2,"y","n"),IF(O48=2,"y","n"))</f>
        <v>y</v>
      </c>
      <c r="R48" s="85" t="str">
        <f>IF(Countries!C47=$N$2,Countries!B47,"")</f>
        <v/>
      </c>
      <c r="S48" s="179"/>
      <c r="T48" s="96"/>
    </row>
    <row r="49" spans="2:32" s="30" customFormat="1" ht="45" customHeight="1" x14ac:dyDescent="0.3">
      <c r="B49" s="168" t="str">
        <f>IF(ISBLANK(Declaration!B55),"",Declaration!B55)</f>
        <v/>
      </c>
      <c r="C49" s="168" t="str">
        <f>IF(ISBLANK(Declaration!C55),"",Declaration!C55)</f>
        <v>d</v>
      </c>
      <c r="D49" s="125" t="str">
        <f>Declaration!D55</f>
        <v>withholding worker identity or immigration documents?</v>
      </c>
      <c r="E49" s="110" t="str">
        <f>IF(ISBLANK(Declaration!F55),"",Declaration!F55)</f>
        <v>Yes</v>
      </c>
      <c r="F49" s="110" t="str">
        <f>IF(AND(E49&lt;&gt;"",Declaration!G55=""),"x",IF(AND(E49&lt;&gt;"",Declaration!G55&lt;&gt;""),Declaration!G55,""))</f>
        <v>Policy required.</v>
      </c>
      <c r="G49" s="110" t="str">
        <f>IF(F49&lt;&gt;"x",IF(Declaration!I55&lt;&gt;"",Declaration!I55,IF(Declaration!$I$4="English",Languages!$A$471,IF(Declaration!$I$4="French",Languages!$B$471,IF(Declaration!$I$4="Spanish",Languages!$C$471,IF(Declaration!$I$4="German",Languages!$D$471,IF(Declaration!$I$4="Chinese",Languages!$E$471,IF(Declaration!$I$4="Japanese",Languages!$F$471,IF(Declaration!$I$4="Portugese",Languages!$G$471)))))))),"x")</f>
        <v>URL</v>
      </c>
      <c r="H49" s="110" t="str">
        <f>IF(ISBLANK(Declaration!J55),"",Declaration!J55)</f>
        <v xml:space="preserve">
Combatting Modern Slavery and Human Trafficking Policy
https://www.tti.com/content/ttiinc/en/about/sustainability/governance-and-ethics.html </v>
      </c>
      <c r="I49"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49" s="111" t="str">
        <f>IF(Declaration!$I$4="English",IF(F49=Languages!$A$650,IF(G49=Languages!$A$627,IF(H49="",Languages!$A$666,""),IF(G49=Languages!$A$628,IF(H49="",Languages!$A$667,""),Languages!$A$668)),""),IF(Declaration!$I$4="French",IF(F49=Languages!$B$650,IF(G49=Languages!$B$627,IF(H49="",Languages!$B$666,""),IF(G49=Languages!$B$628,IF(H49="",Languages!$B$667,""),Languages!$B$668)),""),IF(Declaration!$I$4="Spanish",IF(F49=Languages!$C$650,IF(G49=Languages!$C$627,IF(H49="",Languages!$C$666,""),IF(G49=Languages!$C$628,IF(H49="",Languages!$C$667,""),Languages!$C$668)),""),IF(Declaration!$I$4="German",IF(F49=Languages!$D$650,IF(G49=Languages!$D$627,IF(H49="",Languages!$D$666,""),IF(G49=Languages!$D$628,IF(H49="",Languages!$D$667,""),Languages!$D$668)),""),IF(Declaration!$I$4="Chinese",IF(F49=Languages!$E$650,IF(G49=Languages!$E$627,IF(H49="",Languages!$E$666,""),IF(G49=Languages!$E$628,IF(H49="",Languages!$E$667,""),Languages!$E$668)),""),IF(Declaration!$I$4="Japanese",IF(F49=Languages!$F$650,IF(G49=Languages!$F$627,IF(H49="",Languages!$F$666,""),IF(G49=Languages!$F$628,IF(H49="",Languages!$F$667,""),Languages!$F$668)),""),IF(Declaration!$I$4="Portugese",IF(F49=Languages!$G$650,IF(G49=Languages!$G$627,IF(H49="",Languages!$G$666,""),IF(G49=Languages!$G$628,IF(H49="",Languages!$G$667,""),Languages!$G$668)),""))))))))</f>
        <v/>
      </c>
      <c r="K49" s="126"/>
      <c r="L49" s="127"/>
      <c r="M49" s="96"/>
      <c r="N49" s="179">
        <f t="shared" si="36"/>
        <v>2</v>
      </c>
      <c r="O49" s="179">
        <f>IF(ISNUMBER(SEARCH($P$2,F49)), IF(G49=Declaration!$Q$2,IF(H49&lt;&gt;"",2,1),IF(G49=Declaration!$Q$3,IF(H49&lt;&gt;"",2,1))),"n")</f>
        <v>2</v>
      </c>
      <c r="P49" s="85">
        <f t="shared" si="37"/>
        <v>4</v>
      </c>
      <c r="Q49" s="181" t="str">
        <f t="shared" si="38"/>
        <v>y</v>
      </c>
      <c r="R49" s="85" t="str">
        <f>IF(Countries!C48=$N$2,Countries!B48,"")</f>
        <v/>
      </c>
      <c r="S49" s="179"/>
      <c r="T49" s="96"/>
      <c r="U49" s="96"/>
      <c r="V49" s="96"/>
      <c r="W49" s="96"/>
      <c r="X49" s="96"/>
      <c r="Y49" s="96"/>
      <c r="Z49" s="96"/>
      <c r="AA49" s="96"/>
    </row>
    <row r="50" spans="2:32" s="30" customFormat="1" ht="45" customHeight="1" x14ac:dyDescent="0.3">
      <c r="B50" s="168" t="str">
        <f>IF(ISBLANK(Declaration!B56),"",Declaration!B56)</f>
        <v/>
      </c>
      <c r="C50" s="168" t="str">
        <f>IF(ISBLANK(Declaration!C56),"",Declaration!C56)</f>
        <v>e</v>
      </c>
      <c r="D50" s="125" t="str">
        <f>Declaration!D56</f>
        <v>using recruiters that do not comply with local labor laws of the country in which the recruiting takes place?</v>
      </c>
      <c r="E50" s="110" t="str">
        <f>IF(ISBLANK(Declaration!F56),"",Declaration!F56)</f>
        <v>Yes</v>
      </c>
      <c r="F50" s="110" t="str">
        <f>IF(AND(E50&lt;&gt;"",Declaration!G56=""),"x",IF(AND(E50&lt;&gt;"",Declaration!G56&lt;&gt;""),Declaration!G56,""))</f>
        <v>Policy required.</v>
      </c>
      <c r="G50" s="110" t="str">
        <f>IF(F50&lt;&gt;"x",IF(Declaration!I56&lt;&gt;"",Declaration!I56,IF(Declaration!$I$4="English",Languages!$A$471,IF(Declaration!$I$4="French",Languages!$B$471,IF(Declaration!$I$4="Spanish",Languages!$C$471,IF(Declaration!$I$4="German",Languages!$D$471,IF(Declaration!$I$4="Chinese",Languages!$E$471,IF(Declaration!$I$4="Japanese",Languages!$F$471,IF(Declaration!$I$4="Portugese",Languages!$G$471)))))))),"x")</f>
        <v>URL</v>
      </c>
      <c r="H50" s="110" t="str">
        <f>IF(ISBLANK(Declaration!J56),"",Declaration!J56)</f>
        <v xml:space="preserve">
Combatting Modern Slavery and Human Trafficking Policy
https://www.tti.com/content/ttiinc/en/about/sustainability/governance-and-ethics.html </v>
      </c>
      <c r="I50"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0" s="111" t="str">
        <f>IF(Declaration!$I$4="English",IF(F50=Languages!$A$650,IF(G50=Languages!$A$627,IF(H50="",Languages!$A$666,""),IF(G50=Languages!$A$628,IF(H50="",Languages!$A$667,""),Languages!$A$668)),""),IF(Declaration!$I$4="French",IF(F50=Languages!$B$650,IF(G50=Languages!$B$627,IF(H50="",Languages!$B$666,""),IF(G50=Languages!$B$628,IF(H50="",Languages!$B$667,""),Languages!$B$668)),""),IF(Declaration!$I$4="Spanish",IF(F50=Languages!$C$650,IF(G50=Languages!$C$627,IF(H50="",Languages!$C$666,""),IF(G50=Languages!$C$628,IF(H50="",Languages!$C$667,""),Languages!$C$668)),""),IF(Declaration!$I$4="German",IF(F50=Languages!$D$650,IF(G50=Languages!$D$627,IF(H50="",Languages!$D$666,""),IF(G50=Languages!$D$628,IF(H50="",Languages!$D$667,""),Languages!$D$668)),""),IF(Declaration!$I$4="Chinese",IF(F50=Languages!$E$650,IF(G50=Languages!$E$627,IF(H50="",Languages!$E$666,""),IF(G50=Languages!$E$628,IF(H50="",Languages!$E$667,""),Languages!$E$668)),""),IF(Declaration!$I$4="Japanese",IF(F50=Languages!$F$650,IF(G50=Languages!$F$627,IF(H50="",Languages!$F$666,""),IF(G50=Languages!$F$628,IF(H50="",Languages!$F$667,""),Languages!$F$668)),""),IF(Declaration!$I$4="Portugese",IF(F50=Languages!$G$650,IF(G50=Languages!$G$627,IF(H50="",Languages!$G$666,""),IF(G50=Languages!$G$628,IF(H50="",Languages!$G$667,""),Languages!$G$668)),""))))))))</f>
        <v/>
      </c>
      <c r="K50" s="126"/>
      <c r="L50" s="127"/>
      <c r="M50" s="96"/>
      <c r="N50" s="179">
        <f t="shared" si="36"/>
        <v>2</v>
      </c>
      <c r="O50" s="179">
        <f>IF(ISNUMBER(SEARCH($P$2,F50)), IF(G50=Declaration!$Q$2,IF(H50&lt;&gt;"",2,1),IF(G50=Declaration!$Q$3,IF(H50&lt;&gt;"",2,1))),"n")</f>
        <v>2</v>
      </c>
      <c r="P50" s="85">
        <f t="shared" si="37"/>
        <v>4</v>
      </c>
      <c r="Q50" s="181" t="str">
        <f t="shared" si="38"/>
        <v>y</v>
      </c>
      <c r="R50" s="85" t="str">
        <f>IF(Countries!C49=$N$2,Countries!B49,"")</f>
        <v/>
      </c>
      <c r="S50" s="179"/>
      <c r="T50" s="96"/>
      <c r="U50" s="96"/>
      <c r="V50" s="96"/>
      <c r="W50" s="96"/>
      <c r="X50" s="96"/>
      <c r="Y50" s="96"/>
      <c r="Z50" s="96"/>
      <c r="AA50" s="96"/>
    </row>
    <row r="51" spans="2:32" s="30" customFormat="1" ht="61.5" customHeight="1" x14ac:dyDescent="0.3">
      <c r="B51" s="168" t="str">
        <f>IF(ISBLANK(Declaration!B57),"",Declaration!B57)</f>
        <v/>
      </c>
      <c r="C51" s="168" t="str">
        <f>IF(ISBLANK(Declaration!C57),"",Declaration!C57)</f>
        <v>f</v>
      </c>
      <c r="D51" s="125" t="str">
        <f>Declaration!D57</f>
        <v>discrimination before hiring, on the job or upon leaving based on race and/or colour, sex, religion, political opinion, national extraction, age, HIV/AIDS status, disability, nationality, sexual orientation, workers with family responsibilities, and trade union membership or activities?</v>
      </c>
      <c r="E51" s="110" t="str">
        <f>IF(ISBLANK(Declaration!F57),"",Declaration!F57)</f>
        <v>Yes</v>
      </c>
      <c r="F51" s="110" t="str">
        <f>IF(AND(E51&lt;&gt;"",Declaration!G57=""),"x",IF(AND(E51&lt;&gt;"",Declaration!G57&lt;&gt;""),Declaration!G57,""))</f>
        <v>Policy required.</v>
      </c>
      <c r="G51" s="110" t="str">
        <f>IF(F51&lt;&gt;"x",IF(Declaration!I57&lt;&gt;"",Declaration!I57,IF(Declaration!$I$4="English",Languages!$A$471,IF(Declaration!$I$4="French",Languages!$B$471,IF(Declaration!$I$4="Spanish",Languages!$C$471,IF(Declaration!$I$4="German",Languages!$D$471,IF(Declaration!$I$4="Chinese",Languages!$E$471,IF(Declaration!$I$4="Japanese",Languages!$F$471,IF(Declaration!$I$4="Portugese",Languages!$G$471)))))))),"x")</f>
        <v>URL</v>
      </c>
      <c r="H51" s="110" t="str">
        <f>IF(ISBLANK(Declaration!J57),"",Declaration!J57)</f>
        <v xml:space="preserve">Labor and Human Rights Policy
https://www.tti.com/content/ttiinc/en/about/sustainability/governance-and-ethics.html </v>
      </c>
      <c r="I51"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1" s="111" t="str">
        <f>IF(Declaration!$I$4="English",IF(F51=Languages!$A$650,IF(G51=Languages!$A$627,IF(H51="",Languages!$A$666,""),IF(G51=Languages!$A$628,IF(H51="",Languages!$A$667,""),Languages!$A$668)),""),IF(Declaration!$I$4="French",IF(F51=Languages!$B$650,IF(G51=Languages!$B$627,IF(H51="",Languages!$B$666,""),IF(G51=Languages!$B$628,IF(H51="",Languages!$B$667,""),Languages!$B$668)),""),IF(Declaration!$I$4="Spanish",IF(F51=Languages!$C$650,IF(G51=Languages!$C$627,IF(H51="",Languages!$C$666,""),IF(G51=Languages!$C$628,IF(H51="",Languages!$C$667,""),Languages!$C$668)),""),IF(Declaration!$I$4="German",IF(F51=Languages!$D$650,IF(G51=Languages!$D$627,IF(H51="",Languages!$D$666,""),IF(G51=Languages!$D$628,IF(H51="",Languages!$D$667,""),Languages!$D$668)),""),IF(Declaration!$I$4="Chinese",IF(F51=Languages!$E$650,IF(G51=Languages!$E$627,IF(H51="",Languages!$E$666,""),IF(G51=Languages!$E$628,IF(H51="",Languages!$E$667,""),Languages!$E$668)),""),IF(Declaration!$I$4="Japanese",IF(F51=Languages!$F$650,IF(G51=Languages!$F$627,IF(H51="",Languages!$F$666,""),IF(G51=Languages!$F$628,IF(H51="",Languages!$F$667,""),Languages!$F$668)),""),IF(Declaration!$I$4="Portugese",IF(F51=Languages!$G$650,IF(G51=Languages!$G$627,IF(H51="",Languages!$G$666,""),IF(G51=Languages!$G$628,IF(H51="",Languages!$G$667,""),Languages!$G$668)),""))))))))</f>
        <v/>
      </c>
      <c r="K51" s="126"/>
      <c r="L51" s="127"/>
      <c r="M51" s="96"/>
      <c r="N51" s="179">
        <f t="shared" si="36"/>
        <v>2</v>
      </c>
      <c r="O51" s="179">
        <f>IF(ISNUMBER(SEARCH($P$2,F51)), IF(G51=Declaration!$Q$2,IF(H51&lt;&gt;"",2,1),IF(G51=Declaration!$Q$3,IF(H51&lt;&gt;"",2,1))),"n")</f>
        <v>2</v>
      </c>
      <c r="P51" s="85">
        <f t="shared" si="37"/>
        <v>4</v>
      </c>
      <c r="Q51" s="181" t="str">
        <f t="shared" si="38"/>
        <v>y</v>
      </c>
      <c r="R51" s="85" t="str">
        <f>IF(Countries!C50=$N$2,Countries!B50,"")</f>
        <v/>
      </c>
      <c r="S51" s="179"/>
      <c r="T51" s="96"/>
      <c r="U51" s="96"/>
      <c r="V51" s="96"/>
      <c r="W51" s="96"/>
      <c r="X51" s="96"/>
      <c r="Y51" s="96"/>
      <c r="Z51" s="96"/>
      <c r="AA51" s="96"/>
    </row>
    <row r="52" spans="2:32" s="30" customFormat="1" ht="49.5" customHeight="1" x14ac:dyDescent="0.3">
      <c r="B52" s="168" t="str">
        <f>IF(ISBLANK(Declaration!B58),"",Declaration!B58)</f>
        <v/>
      </c>
      <c r="C52" s="168" t="str">
        <f>IF(ISBLANK(Declaration!C58),"",Declaration!C58)</f>
        <v>g</v>
      </c>
      <c r="D52" s="125" t="str">
        <f>Declaration!D58</f>
        <v>charging workers or potential workers recruitment fees, according to the definition provided in the Glossary? Please note: You must read the definition of recruitment fees to accurately answer this question.</v>
      </c>
      <c r="E52" s="110" t="str">
        <f>IF(ISBLANK(Declaration!F58),"",Declaration!F58)</f>
        <v>Yes</v>
      </c>
      <c r="F52" s="110" t="str">
        <f>IF(AND(E52&lt;&gt;"",Declaration!G58=""),"x",IF(AND(E52&lt;&gt;"",Declaration!G58&lt;&gt;""),Declaration!G58,""))</f>
        <v>Policy required.</v>
      </c>
      <c r="G52" s="110" t="str">
        <f>IF(F52&lt;&gt;"x",IF(Declaration!I58&lt;&gt;"",Declaration!I58,IF(Declaration!$I$4="English",Languages!$A$471,IF(Declaration!$I$4="French",Languages!$B$471,IF(Declaration!$I$4="Spanish",Languages!$C$471,IF(Declaration!$I$4="German",Languages!$D$471,IF(Declaration!$I$4="Chinese",Languages!$E$471,IF(Declaration!$I$4="Japanese",Languages!$F$471,IF(Declaration!$I$4="Portugese",Languages!$G$471)))))))),"x")</f>
        <v>URL</v>
      </c>
      <c r="H52" s="110" t="str">
        <f>IF(ISBLANK(Declaration!J58),"",Declaration!J58)</f>
        <v xml:space="preserve">
Combatting Modern Slavery and Human Trafficking Policy
https://www.tti.com/content/ttiinc/en/about/sustainability/governance-and-ethics.html </v>
      </c>
      <c r="I5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2" s="111" t="str">
        <f>IF(Declaration!$I$4="English",IF(F52=Languages!$A$650,IF(G52=Languages!$A$627,IF(H52="",Languages!$A$666,""),IF(G52=Languages!$A$628,IF(H52="",Languages!$A$667,""),Languages!$A$668)),""),IF(Declaration!$I$4="French",IF(F52=Languages!$B$650,IF(G52=Languages!$B$627,IF(H52="",Languages!$B$666,""),IF(G52=Languages!$B$628,IF(H52="",Languages!$B$667,""),Languages!$B$668)),""),IF(Declaration!$I$4="Spanish",IF(F52=Languages!$C$650,IF(G52=Languages!$C$627,IF(H52="",Languages!$C$666,""),IF(G52=Languages!$C$628,IF(H52="",Languages!$C$667,""),Languages!$C$668)),""),IF(Declaration!$I$4="German",IF(F52=Languages!$D$650,IF(G52=Languages!$D$627,IF(H52="",Languages!$D$666,""),IF(G52=Languages!$D$628,IF(H52="",Languages!$D$667,""),Languages!$D$668)),""),IF(Declaration!$I$4="Chinese",IF(F52=Languages!$E$650,IF(G52=Languages!$E$627,IF(H52="",Languages!$E$666,""),IF(G52=Languages!$E$628,IF(H52="",Languages!$E$667,""),Languages!$E$668)),""),IF(Declaration!$I$4="Japanese",IF(F52=Languages!$F$650,IF(G52=Languages!$F$627,IF(H52="",Languages!$F$666,""),IF(G52=Languages!$F$628,IF(H52="",Languages!$F$667,""),Languages!$F$668)),""),IF(Declaration!$I$4="Portugese",IF(F52=Languages!$G$650,IF(G52=Languages!$G$627,IF(H52="",Languages!$G$666,""),IF(G52=Languages!$G$628,IF(H52="",Languages!$G$667,""),Languages!$G$668)),""))))))))</f>
        <v/>
      </c>
      <c r="K52" s="126"/>
      <c r="L52" s="127"/>
      <c r="M52" s="96"/>
      <c r="N52" s="179">
        <f t="shared" si="36"/>
        <v>2</v>
      </c>
      <c r="O52" s="179">
        <f>IF(ISNUMBER(SEARCH($P$2,F52)), IF(G52=Declaration!$Q$2,IF(H52&lt;&gt;"",2,1),IF(G52=Declaration!$Q$3,IF(H52&lt;&gt;"",2,1))),"n")</f>
        <v>2</v>
      </c>
      <c r="P52" s="85">
        <f t="shared" si="37"/>
        <v>4</v>
      </c>
      <c r="Q52" s="181" t="str">
        <f t="shared" si="38"/>
        <v>y</v>
      </c>
      <c r="R52" s="85" t="str">
        <f>IF(Countries!C51=$N$2,Countries!B51,"")</f>
        <v/>
      </c>
      <c r="S52" s="179"/>
      <c r="T52" s="96"/>
      <c r="U52" s="96"/>
      <c r="V52" s="96"/>
      <c r="W52" s="96"/>
      <c r="X52" s="96"/>
      <c r="Y52" s="96"/>
      <c r="Z52" s="96"/>
      <c r="AA52" s="96"/>
    </row>
    <row r="53" spans="2:32" s="30" customFormat="1" ht="45" customHeight="1" x14ac:dyDescent="0.3">
      <c r="B53" s="168" t="str">
        <f>IF(ISBLANK(Declaration!B59),"",Declaration!B59)</f>
        <v/>
      </c>
      <c r="C53" s="168" t="str">
        <f>IF(ISBLANK(Declaration!C59),"",Declaration!C59)</f>
        <v>h</v>
      </c>
      <c r="D53" s="125" t="str">
        <f>Declaration!D59</f>
        <v>procuring commercial sex acts during the length of the contract?</v>
      </c>
      <c r="E53" s="110" t="str">
        <f>IF(ISBLANK(Declaration!F59),"",Declaration!F59)</f>
        <v>Yes, broadly and/or only when required by law or by contract</v>
      </c>
      <c r="F53" s="110" t="str">
        <f>IF(AND(E53&lt;&gt;"",Declaration!G59=""),"x",IF(AND(E53&lt;&gt;"",Declaration!G59&lt;&gt;""),Declaration!G59,""))</f>
        <v>Policy required.</v>
      </c>
      <c r="G53" s="110" t="str">
        <f>IF(F53&lt;&gt;"x",IF(Declaration!I59&lt;&gt;"",Declaration!I59,IF(Declaration!$I$4="English",Languages!$A$471,IF(Declaration!$I$4="French",Languages!$B$471,IF(Declaration!$I$4="Spanish",Languages!$C$471,IF(Declaration!$I$4="German",Languages!$D$471,IF(Declaration!$I$4="Chinese",Languages!$E$471,IF(Declaration!$I$4="Japanese",Languages!$F$471,IF(Declaration!$I$4="Portugese",Languages!$G$471)))))))),"x")</f>
        <v>URL</v>
      </c>
      <c r="H53" s="110" t="str">
        <f>IF(ISBLANK(Declaration!J59),"",Declaration!J59)</f>
        <v xml:space="preserve">
Combatting Modern Slavery and Human Trafficking Policy
https://www.tti.com/content/ttiinc/en/about/sustainability/governance-and-ethics.html </v>
      </c>
      <c r="I53"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3" s="111"/>
      <c r="K53" s="126"/>
      <c r="L53" s="127"/>
      <c r="M53" s="96"/>
      <c r="N53" s="179">
        <f t="shared" si="36"/>
        <v>2</v>
      </c>
      <c r="O53" s="179">
        <f>IF(ISNUMBER(SEARCH($P$2,F53)), IF(G53=Declaration!$Q$2,IF(H53&lt;&gt;"",2,1),IF(G53=Declaration!$Q$3,IF(H53&lt;&gt;"",2,1))),"n")</f>
        <v>2</v>
      </c>
      <c r="P53" s="85">
        <f t="shared" si="37"/>
        <v>4</v>
      </c>
      <c r="Q53" s="181" t="str">
        <f t="shared" si="38"/>
        <v>y</v>
      </c>
      <c r="R53" s="85" t="str">
        <f>IF(Countries!C52=$N$2,Countries!B52,"")</f>
        <v>Czech Republic</v>
      </c>
      <c r="S53" s="179"/>
      <c r="T53" s="96"/>
      <c r="U53" s="96"/>
      <c r="V53" s="96"/>
      <c r="W53" s="96"/>
      <c r="X53" s="96"/>
      <c r="Y53" s="96"/>
      <c r="Z53" s="96"/>
      <c r="AA53" s="96"/>
    </row>
    <row r="54" spans="2:32" s="29" customFormat="1" ht="70.349999999999994" customHeight="1" x14ac:dyDescent="0.3">
      <c r="B54" s="168">
        <f>IF(ISBLANK(Declaration!B60),"",Declaration!B60)</f>
        <v>12</v>
      </c>
      <c r="C54" s="168" t="str">
        <f>IF(ISBLANK(Declaration!C60),"",Declaration!C60)</f>
        <v/>
      </c>
      <c r="D54" s="420" t="str">
        <f>IF(ISBLANK(Declaration!D60),"",Declaration!D60)</f>
        <v>Does your organization issue a policy/policies explicitly ensuring the following:</v>
      </c>
      <c r="E54" s="420" t="str">
        <f>IF(ISBLANK(Declaration!F61),"",Declaration!F61)</f>
        <v>N/A - We do not hire foreign migrant workers</v>
      </c>
      <c r="F54" s="420" t="str">
        <f>Declaration!G61</f>
        <v>x</v>
      </c>
      <c r="G54" s="420" t="str">
        <f>IF(F54&lt;&gt;"x",IF(Declaration!I61&lt;&gt;"",Declaration!I61,IF(Declaration!$I$4="English",Languages!$A$471,IF(Declaration!$I$4="French",Languages!$B$471,IF(Declaration!$I$4="Spanish",Languages!$C$471,IF(Declaration!$I$4="German",Languages!$D$471,IF(Declaration!$I$4="Chinese",Languages!$E$471,IF(Declaration!$I$4="Japanese",Languages!$F$471,IF(Declaration!$I$4="Portugese",Languages!$G$471)))))))),"x")</f>
        <v>x</v>
      </c>
      <c r="H54" s="420" t="str">
        <f>IF(ISBLANK(Declaration!J61),"",Declaration!J61)</f>
        <v/>
      </c>
      <c r="I54" s="421" t="str">
        <f>IF(Declaration!$I$4="English",Languages!A470,IF(Declaration!$I$4="French",Languages!B470,IF(Declaration!$I$4="Spanish",Languages!C470,IF(Declaration!$I$4="German",Languages!D470,IF(Declaration!$I$4="Chinese",Languages!E470,IF(Declaration!$I$4="Japanese",Languages!F470,IF(Declaration!$I$4="Portugese",Languages!G470)))))))</f>
        <v>Enter Response</v>
      </c>
      <c r="J54" s="111" t="str">
        <f>IF(Declaration!$I$4="English",IF(F54=Languages!$A$650,IF(G54=Languages!$A$627,IF(H54="",Languages!$A$666,""),IF(G54=Languages!$A$628,IF(H54="",Languages!$A$667,""),Languages!$A$668)),""),IF(Declaration!$I$4="French",IF(F54=Languages!$B$650,IF(G54=Languages!$B$627,IF(H54="",Languages!$B$666,""),IF(G54=Languages!$B$628,IF(H54="",Languages!$B$667,""),Languages!$B$668)),""),IF(Declaration!$I$4="Spanish",IF(F54=Languages!$C$650,IF(G54=Languages!$C$627,IF(H54="",Languages!$C$666,""),IF(G54=Languages!$C$628,IF(H54="",Languages!$C$667,""),Languages!$C$668)),""),IF(Declaration!$I$4="German",IF(F54=Languages!$D$650,IF(G54=Languages!$D$627,IF(H54="",Languages!$D$666,""),IF(G54=Languages!$D$628,IF(H54="",Languages!$D$667,""),Languages!$D$668)),""),IF(Declaration!$I$4="Chinese",IF(F54=Languages!$E$650,IF(G54=Languages!$E$627,IF(H54="",Languages!$E$666,""),IF(G54=Languages!$E$628,IF(H54="",Languages!$E$667,""),Languages!$E$668)),""),IF(Declaration!$I$4="Japanese",IF(F54=Languages!$F$650,IF(G54=Languages!$F$627,IF(H54="",Languages!$F$666,""),IF(G54=Languages!$F$628,IF(H54="",Languages!$F$667,""),Languages!$F$668)),""),IF(Declaration!$I$4="Portugese",IF(F54=Languages!$G$650,IF(G54=Languages!$G$627,IF(H54="",Languages!$G$666,""),IF(G54=Languages!$G$628,IF(H54="",Languages!$G$667,""),Languages!$G$668)),""))))))))</f>
        <v/>
      </c>
      <c r="K54" s="128"/>
      <c r="L54" s="129"/>
      <c r="M54" s="95"/>
      <c r="N54" s="179"/>
      <c r="O54" s="179"/>
      <c r="P54" s="85"/>
      <c r="Q54" s="181"/>
      <c r="R54" s="85" t="str">
        <f>IF(Countries!C53=$N$2,Countries!B53,"")</f>
        <v>Denmark</v>
      </c>
      <c r="S54" s="179"/>
      <c r="T54" s="95"/>
      <c r="U54" s="95"/>
      <c r="V54" s="95"/>
      <c r="W54" s="95"/>
      <c r="X54" s="95"/>
      <c r="Y54" s="95"/>
      <c r="Z54" s="95"/>
      <c r="AA54" s="95"/>
    </row>
    <row r="55" spans="2:32" s="29" customFormat="1" ht="61.5" customHeight="1" x14ac:dyDescent="0.3">
      <c r="B55" s="168" t="str">
        <f>IF(ISBLANK(Declaration!B61),"",Declaration!B61)</f>
        <v/>
      </c>
      <c r="C55" s="168" t="str">
        <f>IF(ISBLANK(Declaration!C61),"",Declaration!C61)</f>
        <v>a</v>
      </c>
      <c r="D55" s="125" t="str">
        <f>Declaration!D61</f>
        <v>the provision or payment of return transportation for all foreign migrant workers at the end of their period of work if they were brought to the country for the purpose of working for your organization (directly or through recruiters) unless they fall under the exceptions outlined in the Glossary under 'Return Transportation'?</v>
      </c>
      <c r="E55" s="110" t="str">
        <f>IF(ISBLANK(Declaration!F61),"",Declaration!F61)</f>
        <v>N/A - We do not hire foreign migrant workers</v>
      </c>
      <c r="F55" s="110" t="str">
        <f>IF(AND(E55&lt;&gt;"",Declaration!G61=""),"x",IF(AND(E55&lt;&gt;"",Declaration!G61&lt;&gt;""),Declaration!G61,""))</f>
        <v>x</v>
      </c>
      <c r="G55" s="110" t="str">
        <f>IF(F55&lt;&gt;"x",IF(Declaration!I61&lt;&gt;"",Declaration!I61,IF(Declaration!$I$4="English",Languages!$A$471,IF(Declaration!$I$4="French",Languages!$B$471,IF(Declaration!$I$4="Spanish",Languages!$C$471,IF(Declaration!$I$4="German",Languages!$D$471,IF(Declaration!$I$4="Chinese",Languages!$E$471,IF(Declaration!$I$4="Japanese",Languages!$F$471,IF(Declaration!$I$4="Portugese",Languages!$G$471)))))))),"x")</f>
        <v>x</v>
      </c>
      <c r="H55" s="110" t="str">
        <f>IF(ISBLANK(Declaration!J61),"",Declaration!J61)</f>
        <v/>
      </c>
      <c r="I55"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5" s="111" t="str">
        <f>IF(Declaration!$I$4="English",IF(F55=Languages!$A$650,IF(G55=Languages!$A$627,IF(H55="",Languages!$A$666,""),IF(G55=Languages!$A$628,IF(H55="",Languages!$A$667,""),Languages!$A$668)),""),IF(Declaration!$I$4="French",IF(F55=Languages!$B$650,IF(G55=Languages!$B$627,IF(H55="",Languages!$B$666,""),IF(G55=Languages!$B$628,IF(H55="",Languages!$B$667,""),Languages!$B$668)),""),IF(Declaration!$I$4="Spanish",IF(F55=Languages!$C$650,IF(G55=Languages!$C$627,IF(H55="",Languages!$C$666,""),IF(G55=Languages!$C$628,IF(H55="",Languages!$C$667,""),Languages!$C$668)),""),IF(Declaration!$I$4="German",IF(F55=Languages!$D$650,IF(G55=Languages!$D$627,IF(H55="",Languages!$D$666,""),IF(G55=Languages!$D$628,IF(H55="",Languages!$D$667,""),Languages!$D$668)),""),IF(Declaration!$I$4="Chinese",IF(F55=Languages!$E$650,IF(G55=Languages!$E$627,IF(H55="",Languages!$E$666,""),IF(G55=Languages!$E$628,IF(H55="",Languages!$E$667,""),Languages!$E$668)),""),IF(Declaration!$I$4="Japanese",IF(F55=Languages!$F$650,IF(G55=Languages!$F$627,IF(H55="",Languages!$F$666,""),IF(G55=Languages!$F$628,IF(H55="",Languages!$F$667,""),Languages!$F$668)),""),IF(Declaration!$I$4="Portugese",IF(F55=Languages!$G$650,IF(G55=Languages!$G$627,IF(H55="",Languages!$G$666,""),IF(G55=Languages!$G$628,IF(H55="",Languages!$G$667,""),Languages!$G$668)),""))))))))</f>
        <v/>
      </c>
      <c r="K55" s="128"/>
      <c r="L55" s="129"/>
      <c r="M55" s="95"/>
      <c r="N55" s="179">
        <f t="shared" ref="N55:N62" si="39">IF(F55="",1,2)</f>
        <v>2</v>
      </c>
      <c r="O55" s="179" t="str">
        <f>IF(ISNUMBER(SEARCH($P$2,F55)), IF(G55=Declaration!$Q$2,IF(H55&lt;&gt;"",2,1),IF(G55=Declaration!$Q$3,IF(H55&lt;&gt;"",2,1))),"n")</f>
        <v>n</v>
      </c>
      <c r="P55" s="85">
        <f t="shared" ref="P55:P62" si="40">SUM(N55:O55)</f>
        <v>2</v>
      </c>
      <c r="Q55" s="181" t="str">
        <f t="shared" ref="Q55:Q62" si="41">IF(O55="n",IF(N55=2,"y","n"),IF(O55=2,"y","n"))</f>
        <v>y</v>
      </c>
      <c r="R55" s="85" t="str">
        <f>IF(Countries!C54=$N$2,Countries!B54,"")</f>
        <v/>
      </c>
      <c r="S55" s="179"/>
      <c r="T55" s="95"/>
      <c r="U55" s="95"/>
      <c r="V55" s="95"/>
      <c r="W55" s="95"/>
      <c r="X55" s="95"/>
      <c r="Y55" s="95"/>
      <c r="Z55" s="95"/>
      <c r="AA55" s="95"/>
    </row>
    <row r="56" spans="2:32" s="29" customFormat="1" ht="45" customHeight="1" x14ac:dyDescent="0.3">
      <c r="B56" s="168" t="str">
        <f>IF(ISBLANK(Declaration!B62),"",Declaration!B62)</f>
        <v/>
      </c>
      <c r="C56" s="168" t="str">
        <f>IF(ISBLANK(Declaration!C62),"",Declaration!C62)</f>
        <v>b</v>
      </c>
      <c r="D56" s="125" t="str">
        <f>Declaration!D62</f>
        <v>housing provided or arranged for your workers meets host-country housing and safety standards?</v>
      </c>
      <c r="E56" s="110" t="str">
        <f>IF(ISBLANK(Declaration!F62),"",Declaration!F62)</f>
        <v>N/A - We do not provide or arrange housing</v>
      </c>
      <c r="F56" s="110" t="str">
        <f>IF(AND(E56&lt;&gt;"",Declaration!G62=""),"x",IF(AND(E56&lt;&gt;"",Declaration!G62&lt;&gt;""),Declaration!G62,""))</f>
        <v>x</v>
      </c>
      <c r="G56" s="110" t="str">
        <f>IF(F56&lt;&gt;"x",IF(Declaration!I62&lt;&gt;"",Declaration!I62,IF(Declaration!$I$4="English",Languages!$A$471,IF(Declaration!$I$4="French",Languages!$B$471,IF(Declaration!$I$4="Spanish",Languages!$C$471,IF(Declaration!$I$4="German",Languages!$D$471,IF(Declaration!$I$4="Chinese",Languages!$E$471,IF(Declaration!$I$4="Japanese",Languages!$F$471,IF(Declaration!$I$4="Portugese",Languages!$G$471)))))))),"x")</f>
        <v>x</v>
      </c>
      <c r="H56" s="110" t="str">
        <f>IF(ISBLANK(Declaration!J62),"",Declaration!J62)</f>
        <v/>
      </c>
      <c r="I5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6" s="111" t="str">
        <f>IF(Declaration!$I$4="English",IF(F56=Languages!$A$650,IF(G56=Languages!$A$627,IF(H56="",Languages!$A$666,""),IF(G56=Languages!$A$628,IF(H56="",Languages!$A$667,""),Languages!$A$668)),""),IF(Declaration!$I$4="French",IF(F56=Languages!$B$650,IF(G56=Languages!$B$627,IF(H56="",Languages!$B$666,""),IF(G56=Languages!$B$628,IF(H56="",Languages!$B$667,""),Languages!$B$668)),""),IF(Declaration!$I$4="Spanish",IF(F56=Languages!$C$650,IF(G56=Languages!$C$627,IF(H56="",Languages!$C$666,""),IF(G56=Languages!$C$628,IF(H56="",Languages!$C$667,""),Languages!$C$668)),""),IF(Declaration!$I$4="German",IF(F56=Languages!$D$650,IF(G56=Languages!$D$627,IF(H56="",Languages!$D$666,""),IF(G56=Languages!$D$628,IF(H56="",Languages!$D$667,""),Languages!$D$668)),""),IF(Declaration!$I$4="Chinese",IF(F56=Languages!$E$650,IF(G56=Languages!$E$627,IF(H56="",Languages!$E$666,""),IF(G56=Languages!$E$628,IF(H56="",Languages!$E$667,""),Languages!$E$668)),""),IF(Declaration!$I$4="Japanese",IF(F56=Languages!$F$650,IF(G56=Languages!$F$627,IF(H56="",Languages!$F$666,""),IF(G56=Languages!$F$628,IF(H56="",Languages!$F$667,""),Languages!$F$668)),""),IF(Declaration!$I$4="Portugese",IF(F56=Languages!$G$650,IF(G56=Languages!$G$627,IF(H56="",Languages!$G$666,""),IF(G56=Languages!$G$628,IF(H56="",Languages!$G$667,""),Languages!$G$668)),""))))))))</f>
        <v/>
      </c>
      <c r="K56" s="128"/>
      <c r="L56" s="129"/>
      <c r="M56" s="95"/>
      <c r="N56" s="179">
        <f t="shared" si="39"/>
        <v>2</v>
      </c>
      <c r="O56" s="179" t="str">
        <f>IF(ISNUMBER(SEARCH($P$2,F56)), IF(G56=Declaration!$Q$2,IF(H56&lt;&gt;"",2,1),IF(G56=Declaration!$Q$3,IF(H56&lt;&gt;"",2,1))),"n")</f>
        <v>n</v>
      </c>
      <c r="P56" s="85">
        <f t="shared" si="40"/>
        <v>2</v>
      </c>
      <c r="Q56" s="181" t="str">
        <f t="shared" si="41"/>
        <v>y</v>
      </c>
      <c r="R56" s="85" t="str">
        <f>IF(Countries!C55=$N$2,Countries!B55,"")</f>
        <v/>
      </c>
      <c r="S56" s="179"/>
      <c r="T56" s="95"/>
      <c r="U56" s="95"/>
      <c r="V56" s="95"/>
      <c r="W56" s="95"/>
      <c r="X56" s="95"/>
      <c r="Y56" s="95"/>
      <c r="Z56" s="95"/>
      <c r="AA56" s="95"/>
    </row>
    <row r="57" spans="2:32" s="29" customFormat="1" ht="59.25" customHeight="1" x14ac:dyDescent="0.3">
      <c r="B57" s="168" t="str">
        <f>IF(ISBLANK(Declaration!B63),"",Declaration!B63)</f>
        <v/>
      </c>
      <c r="C57" s="168" t="str">
        <f>IF(ISBLANK(Declaration!C63),"",Declaration!C63)</f>
        <v>c</v>
      </c>
      <c r="D57" s="125" t="str">
        <f>Declaration!D63</f>
        <v>workers, including migrant workers, can cancel their work contracts at any time with no financial penalty, subject to giving reasonable notice in accordance with local law or a collective agreement?</v>
      </c>
      <c r="E57" s="110" t="str">
        <f>IF(ISBLANK(Declaration!F63),"",Declaration!F63)</f>
        <v>Yes</v>
      </c>
      <c r="F57" s="110" t="str">
        <f>IF(AND(E57&lt;&gt;"",Declaration!G63=""),"x",IF(AND(E57&lt;&gt;"",Declaration!G63&lt;&gt;""),Declaration!G63,""))</f>
        <v>Policy required.</v>
      </c>
      <c r="G57" s="110" t="str">
        <f>IF(F57&lt;&gt;"x",IF(Declaration!I63&lt;&gt;"",Declaration!I63,IF(Declaration!$I$4="English",Languages!$A$471,IF(Declaration!$I$4="French",Languages!$B$471,IF(Declaration!$I$4="Spanish",Languages!$C$471,IF(Declaration!$I$4="German",Languages!$D$471,IF(Declaration!$I$4="Chinese",Languages!$E$471,IF(Declaration!$I$4="Japanese",Languages!$F$471,IF(Declaration!$I$4="Portugese",Languages!$G$471)))))))),"x")</f>
        <v>URL</v>
      </c>
      <c r="H57" s="110" t="str">
        <f>IF(ISBLANK(Declaration!J63),"",Declaration!J63)</f>
        <v>Global Supplier Code of Conduct
https://www.tti.com/content/ttiinc/en/about/sustainability/governance-and-ethics.html</v>
      </c>
      <c r="I57"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7" s="111" t="str">
        <f>IF(Declaration!$I$4="English",IF(F57=Languages!$A$650,IF(G57=Languages!$A$627,IF(H57="",Languages!$A$666,""),IF(G57=Languages!$A$628,IF(H57="",Languages!$A$667,""),Languages!$A$668)),""),IF(Declaration!$I$4="French",IF(F57=Languages!$B$650,IF(G57=Languages!$B$627,IF(H57="",Languages!$B$666,""),IF(G57=Languages!$B$628,IF(H57="",Languages!$B$667,""),Languages!$B$668)),""),IF(Declaration!$I$4="Spanish",IF(F57=Languages!$C$650,IF(G57=Languages!$C$627,IF(H57="",Languages!$C$666,""),IF(G57=Languages!$C$628,IF(H57="",Languages!$C$667,""),Languages!$C$668)),""),IF(Declaration!$I$4="German",IF(F57=Languages!$D$650,IF(G57=Languages!$D$627,IF(H57="",Languages!$D$666,""),IF(G57=Languages!$D$628,IF(H57="",Languages!$D$667,""),Languages!$D$668)),""),IF(Declaration!$I$4="Chinese",IF(F57=Languages!$E$650,IF(G57=Languages!$E$627,IF(H57="",Languages!$E$666,""),IF(G57=Languages!$E$628,IF(H57="",Languages!$E$667,""),Languages!$E$668)),""),IF(Declaration!$I$4="Japanese",IF(F57=Languages!$F$650,IF(G57=Languages!$F$627,IF(H57="",Languages!$F$666,""),IF(G57=Languages!$F$628,IF(H57="",Languages!$F$667,""),Languages!$F$668)),""),IF(Declaration!$I$4="Portugese",IF(F57=Languages!$G$650,IF(G57=Languages!$G$627,IF(H57="",Languages!$G$666,""),IF(G57=Languages!$G$628,IF(H57="",Languages!$G$667,""),Languages!$G$668)),""))))))))</f>
        <v/>
      </c>
      <c r="K57" s="128"/>
      <c r="L57" s="129"/>
      <c r="M57" s="95"/>
      <c r="N57" s="179">
        <f t="shared" si="39"/>
        <v>2</v>
      </c>
      <c r="O57" s="179">
        <f>IF(ISNUMBER(SEARCH($P$2,F57)), IF(G57=Declaration!$Q$2,IF(H57&lt;&gt;"",2,1),IF(G57=Declaration!$Q$3,IF(H57&lt;&gt;"",2,1))),"n")</f>
        <v>2</v>
      </c>
      <c r="P57" s="85">
        <f t="shared" si="40"/>
        <v>4</v>
      </c>
      <c r="Q57" s="181" t="str">
        <f t="shared" si="41"/>
        <v>y</v>
      </c>
      <c r="R57" s="85" t="str">
        <f>IF(Countries!C56=$N$2,Countries!B56,"")</f>
        <v/>
      </c>
      <c r="S57" s="179"/>
      <c r="T57" s="95"/>
      <c r="U57" s="95"/>
      <c r="V57" s="95"/>
      <c r="W57" s="95"/>
      <c r="X57" s="95"/>
      <c r="Y57" s="95"/>
      <c r="Z57" s="95"/>
      <c r="AA57" s="95"/>
    </row>
    <row r="58" spans="2:32" s="29" customFormat="1" ht="65.849999999999994" customHeight="1" x14ac:dyDescent="0.3">
      <c r="B58" s="168" t="str">
        <f>IF(ISBLANK(Declaration!B64),"",Declaration!B64)</f>
        <v/>
      </c>
      <c r="C58" s="168" t="str">
        <f>IF(ISBLANK(Declaration!C64),"",Declaration!C64)</f>
        <v>d</v>
      </c>
      <c r="D58" s="125" t="str">
        <f>Declaration!D64</f>
        <v>wages meet applicable host country legal requirements or, if there is no legal minimum wage, wages are aligned with the prevailing sector wage?</v>
      </c>
      <c r="E58" s="110" t="str">
        <f>IF(ISBLANK(Declaration!F64),"",Declaration!F64)</f>
        <v>Yes</v>
      </c>
      <c r="F58" s="110" t="str">
        <f>IF(AND(E58&lt;&gt;"",Declaration!G64=""),"x",IF(AND(E58&lt;&gt;"",Declaration!G64&lt;&gt;""),Declaration!G64,""))</f>
        <v>Policy required.</v>
      </c>
      <c r="G58" s="110" t="str">
        <f>IF(F58&lt;&gt;"x",IF(Declaration!I64&lt;&gt;"",Declaration!I64,IF(Declaration!$I$4="English",Languages!$A$471,IF(Declaration!$I$4="French",Languages!$B$471,IF(Declaration!$I$4="Spanish",Languages!$C$471,IF(Declaration!$I$4="German",Languages!$D$471,IF(Declaration!$I$4="Chinese",Languages!$E$471,IF(Declaration!$I$4="Japanese",Languages!$F$471,IF(Declaration!$I$4="Portugese",Languages!$G$471)))))))),"x")</f>
        <v>URL</v>
      </c>
      <c r="H58" s="110" t="str">
        <f>IF(ISBLANK(Declaration!J64),"",Declaration!J64)</f>
        <v xml:space="preserve">Labor and Human Rights Policy
https://www.tti.com/content/ttiinc/en/about/sustainability/governance-and-ethics.html </v>
      </c>
      <c r="I58"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8" s="111" t="str">
        <f>IF(Declaration!$I$4="English",IF(F58=Languages!$A$650,IF(G58=Languages!$A$627,IF(H58="",Languages!$A$666,""),IF(G58=Languages!$A$628,IF(H58="",Languages!$A$667,""),Languages!$A$668)),""),IF(Declaration!$I$4="French",IF(F58=Languages!$B$650,IF(G58=Languages!$B$627,IF(H58="",Languages!$B$666,""),IF(G58=Languages!$B$628,IF(H58="",Languages!$B$667,""),Languages!$B$668)),""),IF(Declaration!$I$4="Spanish",IF(F58=Languages!$C$650,IF(G58=Languages!$C$627,IF(H58="",Languages!$C$666,""),IF(G58=Languages!$C$628,IF(H58="",Languages!$C$667,""),Languages!$C$668)),""),IF(Declaration!$I$4="German",IF(F58=Languages!$D$650,IF(G58=Languages!$D$627,IF(H58="",Languages!$D$666,""),IF(G58=Languages!$D$628,IF(H58="",Languages!$D$667,""),Languages!$D$668)),""),IF(Declaration!$I$4="Chinese",IF(F58=Languages!$E$650,IF(G58=Languages!$E$627,IF(H58="",Languages!$E$666,""),IF(G58=Languages!$E$628,IF(H58="",Languages!$E$667,""),Languages!$E$668)),""),IF(Declaration!$I$4="Japanese",IF(F58=Languages!$F$650,IF(G58=Languages!$F$627,IF(H58="",Languages!$F$666,""),IF(G58=Languages!$F$628,IF(H58="",Languages!$F$667,""),Languages!$F$668)),""),IF(Declaration!$I$4="Portugese",IF(F58=Languages!$G$650,IF(G58=Languages!$G$627,IF(H58="",Languages!$G$666,""),IF(G58=Languages!$G$628,IF(H58="",Languages!$G$667,""),Languages!$G$668)),""))))))))</f>
        <v/>
      </c>
      <c r="K58" s="128"/>
      <c r="L58" s="129"/>
      <c r="M58" s="95"/>
      <c r="N58" s="179">
        <f t="shared" si="39"/>
        <v>2</v>
      </c>
      <c r="O58" s="179">
        <f>IF(ISNUMBER(SEARCH($P$2,F58)), IF(G58=Declaration!$Q$2,IF(H58&lt;&gt;"",2,1),IF(G58=Declaration!$Q$3,IF(H58&lt;&gt;"",2,1))),"n")</f>
        <v>2</v>
      </c>
      <c r="P58" s="85">
        <f t="shared" si="40"/>
        <v>4</v>
      </c>
      <c r="Q58" s="181" t="str">
        <f t="shared" si="41"/>
        <v>y</v>
      </c>
      <c r="R58" s="85" t="str">
        <f>IF(Countries!C57=$N$2,Countries!B57,"")</f>
        <v/>
      </c>
      <c r="S58" s="179"/>
      <c r="T58" s="95"/>
      <c r="U58" s="95"/>
      <c r="V58" s="95"/>
      <c r="W58" s="95"/>
      <c r="X58" s="95"/>
      <c r="Y58" s="95"/>
      <c r="Z58" s="95"/>
      <c r="AA58" s="95"/>
    </row>
    <row r="59" spans="2:32" s="29" customFormat="1" ht="66" customHeight="1" x14ac:dyDescent="0.3">
      <c r="B59" s="168" t="str">
        <f>IF(ISBLANK(Declaration!B65),"",Declaration!B65)</f>
        <v/>
      </c>
      <c r="C59" s="168" t="str">
        <f>IF(ISBLANK(Declaration!C65),"",Declaration!C65)</f>
        <v>e</v>
      </c>
      <c r="D59" s="125" t="str">
        <f>Declaration!D65</f>
        <v>workers have the right to form and join trade unions of their own choosing, to bargain collectively, and to engage in peaceful assembly in conformance with local law?</v>
      </c>
      <c r="E59" s="110" t="str">
        <f>IF(ISBLANK(Declaration!F65),"",Declaration!F65)</f>
        <v>Yes</v>
      </c>
      <c r="F59" s="110" t="str">
        <f>IF(AND(E59&lt;&gt;"",Declaration!G65=""),"x",IF(AND(E59&lt;&gt;"",Declaration!G65&lt;&gt;""),Declaration!G65,""))</f>
        <v>Policy required.</v>
      </c>
      <c r="G59" s="110" t="str">
        <f>IF(F59&lt;&gt;"x",IF(Declaration!I65&lt;&gt;"",Declaration!I65,IF(Declaration!$I$4="English",Languages!$A$471,IF(Declaration!$I$4="French",Languages!$B$471,IF(Declaration!$I$4="Spanish",Languages!$C$471,IF(Declaration!$I$4="German",Languages!$D$471,IF(Declaration!$I$4="Chinese",Languages!$E$471,IF(Declaration!$I$4="Japanese",Languages!$F$471,IF(Declaration!$I$4="Portugese",Languages!$G$471)))))))),"x")</f>
        <v>URL</v>
      </c>
      <c r="H59" s="110" t="str">
        <f>IF(ISBLANK(Declaration!J65),"",Declaration!J65)</f>
        <v xml:space="preserve">Labor and Human Rights Policy
https://www.tti.com/content/ttiinc/en/about/sustainability/governance-and-ethics.html </v>
      </c>
      <c r="I59"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59" s="111" t="str">
        <f>IF(Declaration!$I$4="English",IF(F59=Languages!$A$650,IF(G59=Languages!$A$627,IF(H59="",Languages!$A$666,""),IF(G59=Languages!$A$628,IF(H59="",Languages!$A$667,""),Languages!$A$668)),""),IF(Declaration!$I$4="French",IF(F59=Languages!$B$650,IF(G59=Languages!$B$627,IF(H59="",Languages!$B$666,""),IF(G59=Languages!$B$628,IF(H59="",Languages!$B$667,""),Languages!$B$668)),""),IF(Declaration!$I$4="Spanish",IF(F59=Languages!$C$650,IF(G59=Languages!$C$627,IF(H59="",Languages!$C$666,""),IF(G59=Languages!$C$628,IF(H59="",Languages!$C$667,""),Languages!$C$668)),""),IF(Declaration!$I$4="German",IF(F59=Languages!$D$650,IF(G59=Languages!$D$627,IF(H59="",Languages!$D$666,""),IF(G59=Languages!$D$628,IF(H59="",Languages!$D$667,""),Languages!$D$668)),""),IF(Declaration!$I$4="Chinese",IF(F59=Languages!$E$650,IF(G59=Languages!$E$627,IF(H59="",Languages!$E$666,""),IF(G59=Languages!$E$628,IF(H59="",Languages!$E$667,""),Languages!$E$668)),""),IF(Declaration!$I$4="Japanese",IF(F59=Languages!$F$650,IF(G59=Languages!$F$627,IF(H59="",Languages!$F$666,""),IF(G59=Languages!$F$628,IF(H59="",Languages!$F$667,""),Languages!$F$668)),""),IF(Declaration!$I$4="Portugese",IF(F59=Languages!$G$650,IF(G59=Languages!$G$627,IF(H59="",Languages!$G$666,""),IF(G59=Languages!$G$628,IF(H59="",Languages!$G$667,""),Languages!$G$668)),""))))))))</f>
        <v/>
      </c>
      <c r="K59" s="128"/>
      <c r="L59" s="129"/>
      <c r="M59" s="95"/>
      <c r="N59" s="179">
        <f t="shared" si="39"/>
        <v>2</v>
      </c>
      <c r="O59" s="179">
        <f>IF(ISNUMBER(SEARCH($P$2,F59)), IF(G59=Declaration!$Q$2,IF(H59&lt;&gt;"",2,1),IF(G59=Declaration!$Q$3,IF(H59&lt;&gt;"",2,1))),"n")</f>
        <v>2</v>
      </c>
      <c r="P59" s="85">
        <f t="shared" si="40"/>
        <v>4</v>
      </c>
      <c r="Q59" s="181" t="str">
        <f t="shared" si="41"/>
        <v>y</v>
      </c>
      <c r="R59" s="85" t="str">
        <f>IF(Countries!C58=$N$2,Countries!B58,"")</f>
        <v/>
      </c>
      <c r="S59" s="179"/>
      <c r="T59" s="95"/>
      <c r="U59" s="95"/>
      <c r="V59" s="95"/>
      <c r="W59" s="95"/>
      <c r="X59" s="95"/>
      <c r="Y59" s="95"/>
      <c r="Z59" s="95"/>
      <c r="AA59" s="95"/>
    </row>
    <row r="60" spans="2:32" s="29" customFormat="1" ht="66" customHeight="1" x14ac:dyDescent="0.3">
      <c r="B60" s="168" t="str">
        <f>IF(ISBLANK(Declaration!B66),"",Declaration!B66)</f>
        <v/>
      </c>
      <c r="C60" s="168" t="str">
        <f>IF(ISBLANK(Declaration!C66),"",Declaration!C66)</f>
        <v>f</v>
      </c>
      <c r="D60" s="125" t="str">
        <f>Declaration!D66</f>
        <v xml:space="preserve">workers, including those hired by recruiters, are given detailed and accurate work agreements or similar work papers (prior to relocation if relocation is required) in a language understood by the worker? </v>
      </c>
      <c r="E60" s="110" t="str">
        <f>IF(ISBLANK(Declaration!F66),"",Declaration!F66)</f>
        <v xml:space="preserve">Yes, and this applies to all workers whether required by law or by contract </v>
      </c>
      <c r="F60" s="110" t="str">
        <f>IF(AND(E60&lt;&gt;"",Declaration!G66=""),"x",IF(AND(E60&lt;&gt;"",Declaration!G66&lt;&gt;""),Declaration!G66,""))</f>
        <v>Policy required.</v>
      </c>
      <c r="G60" s="110" t="str">
        <f>IF(F60&lt;&gt;"x",IF(Declaration!I66&lt;&gt;"",Declaration!I66,IF(Declaration!$I$4="English",Languages!$A$471,IF(Declaration!$I$4="French",Languages!$B$471,IF(Declaration!$I$4="Spanish",Languages!$C$471,IF(Declaration!$I$4="German",Languages!$D$471,IF(Declaration!$I$4="Chinese",Languages!$E$471,IF(Declaration!$I$4="Japanese",Languages!$F$471,IF(Declaration!$I$4="Portugese",Languages!$G$471)))))))),"x")</f>
        <v>URL</v>
      </c>
      <c r="H60" s="110" t="str">
        <f>IF(ISBLANK(Declaration!J66),"",Declaration!J66)</f>
        <v xml:space="preserve">
Combatting Modern Slavery and Human Trafficking Policy
https://www.tti.com/content/ttiinc/en/about/sustainability/governance-and-ethics.html </v>
      </c>
      <c r="I60"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0" s="111"/>
      <c r="K60" s="153"/>
      <c r="L60" s="129"/>
      <c r="M60" s="95"/>
      <c r="N60" s="179">
        <f t="shared" si="39"/>
        <v>2</v>
      </c>
      <c r="O60" s="179">
        <f>IF(ISNUMBER(SEARCH($P$2,F60)), IF(G60=Declaration!$Q$2,IF(H60&lt;&gt;"",2,1),IF(G60=Declaration!$Q$3,IF(H60&lt;&gt;"",2,1))),"n")</f>
        <v>2</v>
      </c>
      <c r="P60" s="85">
        <f t="shared" si="40"/>
        <v>4</v>
      </c>
      <c r="Q60" s="181" t="str">
        <f t="shared" si="41"/>
        <v>y</v>
      </c>
      <c r="R60" s="85" t="str">
        <f>IF(Countries!C59=$N$2,Countries!B59,"")</f>
        <v/>
      </c>
      <c r="S60" s="179"/>
      <c r="T60" s="95"/>
      <c r="U60" s="95"/>
      <c r="V60" s="95"/>
      <c r="W60" s="95"/>
      <c r="X60" s="95"/>
      <c r="Y60" s="95"/>
      <c r="Z60" s="95"/>
      <c r="AA60" s="95"/>
    </row>
    <row r="61" spans="2:32" s="29" customFormat="1" ht="66" customHeight="1" x14ac:dyDescent="0.3">
      <c r="B61" s="168" t="str">
        <f>IF(ISBLANK(Declaration!B67),"",Declaration!B67)</f>
        <v/>
      </c>
      <c r="C61" s="168" t="str">
        <f>IF(ISBLANK(Declaration!C67),"",Declaration!C67)</f>
        <v>g</v>
      </c>
      <c r="D61" s="125" t="str">
        <f>Declaration!D67</f>
        <v>document checks (including proof of age documents) of all workers before they begin working to confirm they are allowed to work according to legal standards and applicable organization policies?</v>
      </c>
      <c r="E61" s="110" t="str">
        <f>IF(ISBLANK(Declaration!F67),"",Declaration!F67)</f>
        <v>Yes</v>
      </c>
      <c r="F61" s="110" t="str">
        <f>IF(AND(E61&lt;&gt;"",Declaration!G67=""),"x",IF(AND(E61&lt;&gt;"",Declaration!G67&lt;&gt;""),Declaration!G67,""))</f>
        <v>Policy required.</v>
      </c>
      <c r="G61" s="110" t="str">
        <f>IF(F61&lt;&gt;"x",IF(Declaration!I67&lt;&gt;"",Declaration!I67,IF(Declaration!$I$4="English",Languages!$A$471,IF(Declaration!$I$4="French",Languages!$B$471,IF(Declaration!$I$4="Spanish",Languages!$C$471,IF(Declaration!$I$4="German",Languages!$D$471,IF(Declaration!$I$4="Chinese",Languages!$E$471,IF(Declaration!$I$4="Japanese",Languages!$F$471,IF(Declaration!$I$4="Portugese",Languages!$G$471)))))))),"x")</f>
        <v>URL</v>
      </c>
      <c r="H61" s="110" t="str">
        <f>IF(ISBLANK(Declaration!J67),"",Declaration!J67)</f>
        <v xml:space="preserve">
Combatting Modern Slavery and Human Trafficking Policy
https://www.tti.com/content/ttiinc/en/about/sustainability/governance-and-ethics.html </v>
      </c>
      <c r="I61"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1" s="111"/>
      <c r="K61" s="153"/>
      <c r="L61" s="129"/>
      <c r="M61" s="95"/>
      <c r="N61" s="179">
        <f t="shared" si="39"/>
        <v>2</v>
      </c>
      <c r="O61" s="179">
        <f>IF(ISNUMBER(SEARCH($P$2,F61)), IF(G61=Declaration!$Q$2,IF(H61&lt;&gt;"",2,1),IF(G61=Declaration!$Q$3,IF(H61&lt;&gt;"",2,1))),"n")</f>
        <v>2</v>
      </c>
      <c r="P61" s="85">
        <f t="shared" si="40"/>
        <v>4</v>
      </c>
      <c r="Q61" s="181" t="str">
        <f t="shared" si="41"/>
        <v>y</v>
      </c>
      <c r="R61" s="85" t="str">
        <f>IF(Countries!C60=$N$2,Countries!B60,"")</f>
        <v/>
      </c>
      <c r="S61" s="179"/>
      <c r="T61" s="95"/>
      <c r="U61" s="95"/>
      <c r="V61" s="95"/>
      <c r="W61" s="95"/>
      <c r="X61" s="95"/>
      <c r="Y61" s="95"/>
      <c r="Z61" s="95"/>
      <c r="AA61" s="95"/>
    </row>
    <row r="62" spans="2:32" s="29" customFormat="1" ht="66" customHeight="1" x14ac:dyDescent="0.3">
      <c r="B62" s="168">
        <f>IF(ISBLANK(Declaration!B68),"",Declaration!B68)</f>
        <v>13</v>
      </c>
      <c r="C62" s="168" t="str">
        <f>IF(ISBLANK(Declaration!C68),"",Declaration!C68)</f>
        <v/>
      </c>
      <c r="D62" s="125" t="str">
        <f>Declaration!D68</f>
        <v xml:space="preserve">Does your organization issue a policy/policies regulating the use of foreign or domestic migrant workers. </v>
      </c>
      <c r="E62" s="110" t="str">
        <f>IF(ISBLANK(Declaration!F68),"",Declaration!F68)</f>
        <v>N/A - We do not hire foreign or domestic migrant workers</v>
      </c>
      <c r="F62" s="110" t="str">
        <f>IF(AND(E62&lt;&gt;"",Declaration!G68=""),"x",IF(AND(E62&lt;&gt;"",Declaration!G68&lt;&gt;""),Declaration!G68,""))</f>
        <v>x</v>
      </c>
      <c r="G62" s="110" t="str">
        <f>IF(F62&lt;&gt;"x",IF(Declaration!I68&lt;&gt;"",Declaration!I68,IF(Declaration!$I$4="English",Languages!$A$471,IF(Declaration!$I$4="French",Languages!$B$471,IF(Declaration!$I$4="Spanish",Languages!$C$471,IF(Declaration!$I$4="German",Languages!$D$471,IF(Declaration!$I$4="Chinese",Languages!$E$471,IF(Declaration!$I$4="Japanese",Languages!$F$471,IF(Declaration!$I$4="Portugese",Languages!$G$471)))))))),"x")</f>
        <v>x</v>
      </c>
      <c r="H62" s="110" t="str">
        <f>IF(ISBLANK(Declaration!J68),"",Declaration!J68)</f>
        <v/>
      </c>
      <c r="I6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2" s="111"/>
      <c r="K62" s="153"/>
      <c r="L62" s="129"/>
      <c r="M62" s="95"/>
      <c r="N62" s="179">
        <f t="shared" si="39"/>
        <v>2</v>
      </c>
      <c r="O62" s="179" t="str">
        <f>IF(ISNUMBER(SEARCH($P$2,F62)), IF(G62=Declaration!$Q$2,IF(H62&lt;&gt;"",2,1),IF(G62=Declaration!$Q$3,IF(H62&lt;&gt;"",2,1))),"n")</f>
        <v>n</v>
      </c>
      <c r="P62" s="85">
        <f t="shared" si="40"/>
        <v>2</v>
      </c>
      <c r="Q62" s="181" t="str">
        <f t="shared" si="41"/>
        <v>y</v>
      </c>
      <c r="R62" s="85" t="str">
        <f>IF(Countries!C61=$N$2,Countries!B61,"")</f>
        <v/>
      </c>
      <c r="S62" s="179"/>
      <c r="T62" s="95"/>
      <c r="U62" s="95"/>
      <c r="V62" s="95"/>
      <c r="W62" s="95"/>
      <c r="X62" s="95"/>
      <c r="Y62" s="95"/>
      <c r="Z62" s="95"/>
      <c r="AA62" s="95"/>
    </row>
    <row r="63" spans="2:32" s="32" customFormat="1" ht="31.35" customHeight="1" x14ac:dyDescent="0.3">
      <c r="B63" s="409" t="str">
        <f>Declaration!B69</f>
        <v>Questions 14-16: Supply Chain Management</v>
      </c>
      <c r="C63" s="410"/>
      <c r="D63" s="410"/>
      <c r="E63" s="410"/>
      <c r="F63" s="410"/>
      <c r="G63" s="410"/>
      <c r="H63" s="410"/>
      <c r="I63" s="410"/>
      <c r="J63" s="410"/>
      <c r="K63" s="410"/>
      <c r="L63" s="411"/>
      <c r="M63" s="93"/>
      <c r="N63" s="179"/>
      <c r="O63" s="179"/>
      <c r="P63" s="85"/>
      <c r="Q63" s="181"/>
      <c r="R63" s="85" t="str">
        <f>IF(Countries!C62=$N$2,Countries!B62,"")</f>
        <v>Estonia</v>
      </c>
      <c r="S63" s="179"/>
      <c r="T63" s="93"/>
      <c r="U63" s="93"/>
      <c r="V63" s="93"/>
      <c r="W63" s="93"/>
      <c r="X63" s="93"/>
      <c r="Y63" s="93"/>
      <c r="Z63" s="93"/>
      <c r="AA63" s="93"/>
      <c r="AB63" s="31"/>
      <c r="AC63" s="31"/>
      <c r="AD63" s="31"/>
      <c r="AE63" s="31"/>
      <c r="AF63" s="31"/>
    </row>
    <row r="64" spans="2:32" s="29" customFormat="1" ht="45" customHeight="1" x14ac:dyDescent="0.3">
      <c r="B64" s="121">
        <f>IF(ISBLANK(Declaration!B70),"",Declaration!B70)</f>
        <v>14</v>
      </c>
      <c r="C64" s="121" t="str">
        <f>IF(ISBLANK(Declaration!C70),"",Declaration!C70)</f>
        <v/>
      </c>
      <c r="D64" s="125" t="str">
        <f>IF(ISBLANK(Declaration!D70),"",Declaration!D70)</f>
        <v>Does your organization issue a policy/policies to its suppliers covering the provisions you selected in Questions 11, 12 and 13?</v>
      </c>
      <c r="E64" s="110" t="str">
        <f>IF(ISBLANK(Declaration!F70),"",Declaration!F70)</f>
        <v>Yes</v>
      </c>
      <c r="F64" s="110" t="str">
        <f>IF(AND(E64&lt;&gt;"",Declaration!G70=""),"x",IF(AND(E64&lt;&gt;"",Declaration!G70&lt;&gt;""),Declaration!G70,""))</f>
        <v>x</v>
      </c>
      <c r="G64" s="110" t="str">
        <f>IF(F64&lt;&gt;"x",IF(Declaration!I70&lt;&gt;"",Declaration!I70,IF(Declaration!$I$4="English",Languages!$A$471,IF(Declaration!$I$4="French",Languages!$B$471,IF(Declaration!$I$4="Spanish",Languages!$C$471,IF(Declaration!$I$4="German",Languages!$D$471,IF(Declaration!$I$4="Chinese",Languages!$E$471,IF(Declaration!$I$4="Japanese",Languages!$F$471,IF(Declaration!$I$4="Portugese",Languages!$G$471)))))))),"x")</f>
        <v>x</v>
      </c>
      <c r="H64" s="110" t="str">
        <f>IF(ISBLANK(Declaration!J70),"",Declaration!J70)</f>
        <v/>
      </c>
      <c r="I64"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4" s="111" t="str">
        <f>IF(Declaration!$I$4="English",IF(F64=Languages!$A$650,IF(G64=Languages!$A$627,IF(H64="",Languages!$A$666,""),IF(G64=Languages!$A$628,IF(H64="",Languages!$A$667,""),Languages!$A$668)),""),IF(Declaration!$I$4="French",IF(F64=Languages!$B$650,IF(G64=Languages!$B$627,IF(H64="",Languages!$B$666,""),IF(G64=Languages!$B$628,IF(H64="",Languages!$B$667,""),Languages!$B$668)),""),IF(Declaration!$I$4="Spanish",IF(F64=Languages!$C$650,IF(G64=Languages!$C$627,IF(H64="",Languages!$C$666,""),IF(G64=Languages!$C$628,IF(H64="",Languages!$C$667,""),Languages!$C$668)),""),IF(Declaration!$I$4="German",IF(F64=Languages!$D$650,IF(G64=Languages!$D$627,IF(H64="",Languages!$D$666,""),IF(G64=Languages!$D$628,IF(H64="",Languages!$D$667,""),Languages!$D$668)),""),IF(Declaration!$I$4="Chinese",IF(F64=Languages!$E$650,IF(G64=Languages!$E$627,IF(H64="",Languages!$E$666,""),IF(G64=Languages!$E$628,IF(H64="",Languages!$E$667,""),Languages!$E$668)),""),IF(Declaration!$I$4="Japanese",IF(F64=Languages!$F$650,IF(G64=Languages!$F$627,IF(H64="",Languages!$F$666,""),IF(G64=Languages!$F$628,IF(H64="",Languages!$F$667,""),Languages!$F$668)),""),IF(Declaration!$I$4="Portugese",IF(F64=Languages!$G$650,IF(G64=Languages!$G$627,IF(H64="",Languages!$G$666,""),IF(G64=Languages!$G$628,IF(H64="",Languages!$G$667,""),Languages!$G$668)),""))))))))</f>
        <v/>
      </c>
      <c r="K64" s="128"/>
      <c r="L64" s="129"/>
      <c r="M64" s="95"/>
      <c r="N64" s="179">
        <f t="shared" ref="N64" si="42">IF(F64="",1,2)</f>
        <v>2</v>
      </c>
      <c r="O64" s="179" t="str">
        <f>IF(ISNUMBER(SEARCH($P$2,F64)), IF(G64=Declaration!$Q$2,IF(H64&lt;&gt;"",2,1),IF(G64=Declaration!$Q$3,IF(H64&lt;&gt;"",2,1))),"n")</f>
        <v>n</v>
      </c>
      <c r="P64" s="85">
        <f t="shared" ref="P64" si="43">SUM(N64:O64)</f>
        <v>2</v>
      </c>
      <c r="Q64" s="181" t="str">
        <f t="shared" ref="Q64" si="44">IF(O64="n",IF(N64=2,"y","n"),IF(O64=2,"y","n"))</f>
        <v>y</v>
      </c>
      <c r="R64" s="85" t="str">
        <f>IF(Countries!C63=$N$2,Countries!B63,"")</f>
        <v/>
      </c>
      <c r="S64" s="179"/>
      <c r="T64" s="95"/>
      <c r="U64" s="95"/>
      <c r="V64" s="95"/>
      <c r="W64" s="95"/>
      <c r="X64" s="95"/>
      <c r="Y64" s="95"/>
      <c r="Z64" s="95"/>
      <c r="AA64" s="95"/>
    </row>
    <row r="65" spans="2:27" s="29" customFormat="1" ht="45" customHeight="1" x14ac:dyDescent="0.3">
      <c r="B65" s="121">
        <f>IF(ISBLANK(Declaration!B71),"",Declaration!B71)</f>
        <v>15</v>
      </c>
      <c r="C65" s="121" t="str">
        <f>IF(ISBLANK(Declaration!C71),"",Declaration!C71)</f>
        <v/>
      </c>
      <c r="D65" s="149" t="str">
        <f>IF(ISBLANK(Declaration!D71),"",Declaration!D71)</f>
        <v xml:space="preserve">If you answered 'Yes' to Question 14, does your organization have contractual terms and conditions that require its suppliers to affirmatively agree to its policy/policies (or equivalent)? </v>
      </c>
      <c r="E65" s="110" t="str">
        <f>IF(E64&lt;&gt;Declaration!P2,"x",IF(ISBLANK(Declaration!F71),"",Declaration!F71))</f>
        <v>Yes</v>
      </c>
      <c r="F65" s="110" t="str">
        <f>IF(AND(E65&lt;&gt;"",Declaration!G71=""),"x",IF(AND(E65&lt;&gt;"",Declaration!G71&lt;&gt;""),Declaration!G71,""))</f>
        <v>x</v>
      </c>
      <c r="G65" s="110" t="str">
        <f>IF(F65&lt;&gt;"x",IF(Declaration!I71&lt;&gt;"",Declaration!I71,IF(Declaration!$I$4="English",Languages!$A$471,IF(Declaration!$I$4="French",Languages!$B$471,IF(Declaration!$I$4="Spanish",Languages!$C$471,IF(Declaration!$I$4="German",Languages!$D$471,IF(Declaration!$I$4="Chinese",Languages!$E$471,IF(Declaration!$I$4="Japanese",Languages!$F$471,IF(Declaration!$I$4="Portugese",Languages!$G$471)))))))),"x")</f>
        <v>x</v>
      </c>
      <c r="H65" s="110" t="str">
        <f>IF(ISBLANK(Declaration!J71),"",Declaration!J71)</f>
        <v/>
      </c>
      <c r="I65"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5" s="111" t="str">
        <f>IF(Declaration!$I$4="English",IF(F65=Languages!$A$650,IF(G65=Languages!$A$627,IF(H65="",Languages!$A$666,""),IF(G65=Languages!$A$628,IF(H65="",Languages!$A$667,""),Languages!$A$668)),""),IF(Declaration!$I$4="French",IF(F65=Languages!$B$650,IF(G65=Languages!$B$627,IF(H65="",Languages!$B$666,""),IF(G65=Languages!$B$628,IF(H65="",Languages!$B$667,""),Languages!$B$668)),""),IF(Declaration!$I$4="Spanish",IF(F65=Languages!$C$650,IF(G65=Languages!$C$627,IF(H65="",Languages!$C$666,""),IF(G65=Languages!$C$628,IF(H65="",Languages!$C$667,""),Languages!$C$668)),""),IF(Declaration!$I$4="German",IF(F65=Languages!$D$650,IF(G65=Languages!$D$627,IF(H65="",Languages!$D$666,""),IF(G65=Languages!$D$628,IF(H65="",Languages!$D$667,""),Languages!$D$668)),""),IF(Declaration!$I$4="Chinese",IF(F65=Languages!$E$650,IF(G65=Languages!$E$627,IF(H65="",Languages!$E$666,""),IF(G65=Languages!$E$628,IF(H65="",Languages!$E$667,""),Languages!$E$668)),""),IF(Declaration!$I$4="Japanese",IF(F65=Languages!$F$650,IF(G65=Languages!$F$627,IF(H65="",Languages!$F$666,""),IF(G65=Languages!$F$628,IF(H65="",Languages!$F$667,""),Languages!$F$668)),""),IF(Declaration!$I$4="Portugese",IF(F65=Languages!$G$650,IF(G65=Languages!$G$627,IF(H65="",Languages!$G$666,""),IF(G65=Languages!$G$628,IF(H65="",Languages!$G$667,""),Languages!$G$668)),""))))))))</f>
        <v/>
      </c>
      <c r="K65" s="128"/>
      <c r="L65" s="129"/>
      <c r="M65" s="95"/>
      <c r="N65" s="179">
        <f t="shared" ref="N65:N66" si="45">IF(F65="",1,2)</f>
        <v>2</v>
      </c>
      <c r="O65" s="197" t="str">
        <f>IF(ISNUMBER(SEARCH($Q$2,F65)), IF(G65=Declaration!$Q$2,IF(H65&lt;&gt;"",2,1),IF(G65=Declaration!$Q$3,IF(H65&lt;&gt;"",2,1))),"n")</f>
        <v>n</v>
      </c>
      <c r="P65" s="85">
        <f t="shared" ref="P65:P66" si="46">SUM(N65:O65)</f>
        <v>2</v>
      </c>
      <c r="Q65" s="181" t="str">
        <f t="shared" ref="Q65:Q66" si="47">IF(O65="n",IF(N65=2,"y","n"),IF(O65=2,"y","n"))</f>
        <v>y</v>
      </c>
      <c r="R65" s="85" t="str">
        <f>IF(Countries!C64=$N$2,Countries!B64,"")</f>
        <v/>
      </c>
      <c r="S65" s="179"/>
      <c r="T65" s="95"/>
      <c r="U65" s="95"/>
      <c r="V65" s="95"/>
      <c r="W65" s="95"/>
      <c r="X65" s="95"/>
      <c r="Y65" s="95"/>
      <c r="Z65" s="95"/>
      <c r="AA65" s="95"/>
    </row>
    <row r="66" spans="2:27" s="29" customFormat="1" ht="45" customHeight="1" x14ac:dyDescent="0.3">
      <c r="B66" s="121">
        <f>IF(ISBLANK(Declaration!B72),"",Declaration!B72)</f>
        <v>16</v>
      </c>
      <c r="C66" s="121" t="str">
        <f>IF(ISBLANK(Declaration!C72),"",Declaration!C72)</f>
        <v/>
      </c>
      <c r="D66" s="149" t="str">
        <f>IF(ISBLANK(Declaration!D72),"",Declaration!D72)</f>
        <v xml:space="preserve">If you answered 'Yes' to Question 14 and/or 15, does your organization's policy/policies (or the equivalent) and/or contractual terms and conditions include a flow-down clause? </v>
      </c>
      <c r="E66" s="110" t="str">
        <f>IF(E64&lt;&gt;Declaration!P2,"x",IF(ISBLANK(Declaration!F72),"",Declaration!F72))</f>
        <v>Yes</v>
      </c>
      <c r="F66" s="110" t="str">
        <f>IF(AND(E66&lt;&gt;"",Declaration!G72=""),"x",IF(AND(E66&lt;&gt;"",Declaration!G72&lt;&gt;""),Declaration!G72,""))</f>
        <v>Policy or sample of contractual terms and conditions required.</v>
      </c>
      <c r="G66" s="110" t="str">
        <f>IF(F66&lt;&gt;"x",IF(Declaration!I72&lt;&gt;"",Declaration!I72,IF(Declaration!$I$4="English",Languages!$A$471,IF(Declaration!$I$4="French",Languages!$B$471,IF(Declaration!$I$4="Spanish",Languages!$C$471,IF(Declaration!$I$4="German",Languages!$D$471,IF(Declaration!$I$4="Chinese",Languages!$E$471,IF(Declaration!$I$4="Japanese",Languages!$F$471,IF(Declaration!$I$4="Portugese",Languages!$G$471)))))))),"x")</f>
        <v>URL</v>
      </c>
      <c r="H66" s="110" t="str">
        <f>IF(ISBLANK(Declaration!J72),"",Declaration!J72)</f>
        <v>Global Supplier Code of Conduct
https://www.tti.com/content/ttiinc/en/about/sustainability/governance-and-ethics.html</v>
      </c>
      <c r="I6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66" s="111" t="str">
        <f>IF(Declaration!$I$4="English",IF(F66=Languages!$A$650,IF(G66=Languages!$A$627,IF(H66="",Languages!$A$666,""),IF(G66=Languages!$A$628,IF(H66="",Languages!$A$667,""),Languages!$A$668)),""),IF(Declaration!$I$4="French",IF(F66=Languages!$B$650,IF(G66=Languages!$B$627,IF(H66="",Languages!$B$666,""),IF(G66=Languages!$B$628,IF(H66="",Languages!$B$667,""),Languages!$B$668)),""),IF(Declaration!$I$4="Spanish",IF(F66=Languages!$C$650,IF(G66=Languages!$C$627,IF(H66="",Languages!$C$666,""),IF(G66=Languages!$C$628,IF(H66="",Languages!$C$667,""),Languages!$C$668)),""),IF(Declaration!$I$4="German",IF(F66=Languages!$D$650,IF(G66=Languages!$D$627,IF(H66="",Languages!$D$666,""),IF(G66=Languages!$D$628,IF(H66="",Languages!$D$667,""),Languages!$D$668)),""),IF(Declaration!$I$4="Chinese",IF(F66=Languages!$E$650,IF(G66=Languages!$E$627,IF(H66="",Languages!$E$666,""),IF(G66=Languages!$E$628,IF(H66="",Languages!$E$667,""),Languages!$E$668)),""),IF(Declaration!$I$4="Japanese",IF(F66=Languages!$F$650,IF(G66=Languages!$F$627,IF(H66="",Languages!$F$666,""),IF(G66=Languages!$F$628,IF(H66="",Languages!$F$667,""),Languages!$F$668)),""),IF(Declaration!$I$4="Portugese",IF(F66=Languages!$G$650,IF(G66=Languages!$G$627,IF(H66="",Languages!$G$666,""),IF(G66=Languages!$G$628,IF(H66="",Languages!$G$667,""),Languages!$G$668)),""))))))))</f>
        <v/>
      </c>
      <c r="K66" s="128"/>
      <c r="L66" s="129"/>
      <c r="M66" s="95"/>
      <c r="N66" s="179">
        <f t="shared" si="45"/>
        <v>2</v>
      </c>
      <c r="O66" s="179">
        <f>IF(ISNUMBER(SEARCH($P$2,F66)), IF(G66=Declaration!$Q$2,IF(H66&lt;&gt;"",2,1),IF(G66=Declaration!$Q$3,IF(H66&lt;&gt;"",2,1))),"n")</f>
        <v>2</v>
      </c>
      <c r="P66" s="85">
        <f t="shared" si="46"/>
        <v>4</v>
      </c>
      <c r="Q66" s="181" t="str">
        <f t="shared" si="47"/>
        <v>y</v>
      </c>
      <c r="R66" s="85" t="str">
        <f>IF(Countries!C65=$N$2,Countries!B65,"")</f>
        <v/>
      </c>
      <c r="S66" s="179"/>
      <c r="T66" s="95"/>
      <c r="U66" s="95"/>
      <c r="V66" s="95"/>
      <c r="W66" s="95"/>
      <c r="X66" s="95"/>
      <c r="Y66" s="95"/>
      <c r="Z66" s="95"/>
      <c r="AA66" s="95"/>
    </row>
    <row r="67" spans="2:27" s="33" customFormat="1" ht="32.1" customHeight="1" x14ac:dyDescent="0.3">
      <c r="B67" s="409" t="str">
        <f>Declaration!B73</f>
        <v xml:space="preserve">Questions 17-22: Risk Identification and Management  </v>
      </c>
      <c r="C67" s="410"/>
      <c r="D67" s="410"/>
      <c r="E67" s="410"/>
      <c r="F67" s="410"/>
      <c r="G67" s="410"/>
      <c r="H67" s="410"/>
      <c r="I67" s="410"/>
      <c r="J67" s="410"/>
      <c r="K67" s="410"/>
      <c r="L67" s="411"/>
      <c r="M67" s="97"/>
      <c r="N67" s="179"/>
      <c r="O67" s="179"/>
      <c r="P67" s="85"/>
      <c r="Q67" s="181"/>
      <c r="R67" s="85" t="str">
        <f>IF(Countries!C66=$N$2,Countries!B66,"")</f>
        <v>Finland</v>
      </c>
      <c r="S67" s="179"/>
      <c r="T67" s="97"/>
      <c r="U67" s="97"/>
      <c r="V67" s="97"/>
      <c r="W67" s="97"/>
      <c r="X67" s="97"/>
      <c r="Y67" s="97"/>
      <c r="Z67" s="97"/>
      <c r="AA67" s="97"/>
    </row>
    <row r="68" spans="2:27" s="29" customFormat="1" ht="75" customHeight="1" x14ac:dyDescent="0.3">
      <c r="B68" s="121">
        <f>IF(ISBLANK(Declaration!B74),"",Declaration!B74)</f>
        <v>17</v>
      </c>
      <c r="C68" s="121" t="str">
        <f>IF(ISBLANK(Declaration!C74),"",Declaration!C74)</f>
        <v/>
      </c>
      <c r="D68" s="118" t="str">
        <f>IF(ISBLANK(Declaration!D74),"",Declaration!D74)</f>
        <v>Does your organization perform formal screening and evaluation of prospective recruiters to determine if they (i) operate in compliance with the law and applicable organization policies, and (ii) observe the "employers pay" principle of not charging any recruitment fees to workers, as defined in the Glossary?</v>
      </c>
      <c r="E68" s="110" t="str">
        <f>IF(ISBLANK(Declaration!F74),"",Declaration!F74)</f>
        <v>Yes</v>
      </c>
      <c r="F68" s="110" t="str">
        <f>IF(AND(E68&lt;&gt;"",Declaration!G74=""),"x",IF(AND(E68&lt;&gt;"",Declaration!G74&lt;&gt;""),Declaration!G74,""))</f>
        <v>Proof of screening and evaluation of prospective recruiters required</v>
      </c>
      <c r="G68" s="110" t="str">
        <f>IF(F68&lt;&gt;"x",IF(Declaration!I74&lt;&gt;"",Declaration!I74,IF(Declaration!$I$4="English",Languages!$A$471,IF(Declaration!$I$4="French",Languages!$B$471,IF(Declaration!$I$4="Spanish",Languages!$C$471,IF(Declaration!$I$4="German",Languages!$D$471,IF(Declaration!$I$4="Chinese",Languages!$E$471,IF(Declaration!$I$4="Japanese",Languages!$F$471,IF(Declaration!$I$4="Portugese",Languages!$G$471)))))))),"x")</f>
        <v>URL</v>
      </c>
      <c r="H68" s="110" t="str">
        <f>IF(ISBLANK(Declaration!J74),"",Declaration!J74)</f>
        <v>Responsible Recruitment Questionnaire
https://www.tti.com/content/ttiinc/en/about/sustainability/governance-and-ethics.html</v>
      </c>
      <c r="I68"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68" s="111" t="str">
        <f>IF(Declaration!$I$4="English",IF(F68=Languages!$A$650,IF(G68=Languages!$A$627,IF(H68="",Languages!$A$666,""),IF(G68=Languages!$A$628,IF(H68="",Languages!$A$667,""),Languages!$A$668)),""),IF(Declaration!$I$4="French",IF(F68=Languages!$B$650,IF(G68=Languages!$B$627,IF(H68="",Languages!$B$666,""),IF(G68=Languages!$B$628,IF(H68="",Languages!$B$667,""),Languages!$B$668)),""),IF(Declaration!$I$4="Spanish",IF(F68=Languages!$C$650,IF(G68=Languages!$C$627,IF(H68="",Languages!$C$666,""),IF(G68=Languages!$C$628,IF(H68="",Languages!$C$667,""),Languages!$C$668)),""),IF(Declaration!$I$4="German",IF(F68=Languages!$D$650,IF(G68=Languages!$D$627,IF(H68="",Languages!$D$666,""),IF(G68=Languages!$D$628,IF(H68="",Languages!$D$667,""),Languages!$D$668)),""),IF(Declaration!$I$4="Chinese",IF(F68=Languages!$E$650,IF(G68=Languages!$E$627,IF(H68="",Languages!$E$666,""),IF(G68=Languages!$E$628,IF(H68="",Languages!$E$667,""),Languages!$E$668)),""),IF(Declaration!$I$4="Japanese",IF(F68=Languages!$F$650,IF(G68=Languages!$F$627,IF(H68="",Languages!$F$666,""),IF(G68=Languages!$F$628,IF(H68="",Languages!$F$667,""),Languages!$F$668)),""),IF(Declaration!$I$4="Portugese",IF(F68=Languages!$G$650,IF(G68=Languages!$G$627,IF(H68="",Languages!$G$666,""),IF(G68=Languages!$G$628,IF(H68="",Languages!$G$667,""),Languages!$G$668)),""))))))))</f>
        <v/>
      </c>
      <c r="K68" s="133"/>
      <c r="L68" s="134"/>
      <c r="M68" s="95"/>
      <c r="N68" s="179">
        <f t="shared" ref="N68" si="48">IF(F68="",1,2)</f>
        <v>2</v>
      </c>
      <c r="O68" s="179">
        <f>IF(ISNUMBER(SEARCH($P$2,F68)), IF(G68=Declaration!$Q$2,IF(H68&lt;&gt;"",2,1),IF(G68=Declaration!$Q$3,IF(H68&lt;&gt;"",2,1))),"n")</f>
        <v>2</v>
      </c>
      <c r="P68" s="85">
        <f t="shared" ref="P68" si="49">SUM(N68:O68)</f>
        <v>4</v>
      </c>
      <c r="Q68" s="181" t="str">
        <f t="shared" ref="Q68" si="50">IF(O68="n",IF(N68=2,"y","n"),IF(O68=2,"y","n"))</f>
        <v>y</v>
      </c>
      <c r="R68" s="85" t="str">
        <f>IF(Countries!C67=$N$2,Countries!B67,"")</f>
        <v>France</v>
      </c>
      <c r="S68" s="179"/>
      <c r="T68" s="95"/>
      <c r="U68" s="95"/>
      <c r="V68" s="95"/>
      <c r="W68" s="95"/>
      <c r="X68" s="95"/>
      <c r="Y68" s="95"/>
      <c r="Z68" s="95"/>
      <c r="AA68" s="95"/>
    </row>
    <row r="69" spans="2:27" s="29" customFormat="1" ht="36.6" customHeight="1" x14ac:dyDescent="0.3">
      <c r="B69" s="168">
        <f>IF(ISBLANK(Declaration!B75),"",Declaration!B75)</f>
        <v>18</v>
      </c>
      <c r="C69" s="168" t="str">
        <f>IF(ISBLANK(Declaration!C75),"",Declaration!C75)</f>
        <v/>
      </c>
      <c r="D69" s="420" t="str">
        <f>IF(ISBLANK(Declaration!D75),"",Declaration!D75)</f>
        <v>Does your organization identify and assess risks on the topic(s) covered by this Declaration on an ongoing basis and taking into account risks arising from particular operating contexts in:</v>
      </c>
      <c r="E69" s="420" t="str">
        <f>IF(ISBLANK(Declaration!E75),"",Declaration!E75)</f>
        <v/>
      </c>
      <c r="F69" s="420" t="str">
        <f>IF(ISBLANK(Declaration!F75),"",Declaration!F75)</f>
        <v/>
      </c>
      <c r="G69" s="420" t="str">
        <f>IF(ISBLANK(Declaration!G75),"",Declaration!G75)</f>
        <v/>
      </c>
      <c r="H69" s="420" t="str">
        <f>IF(ISBLANK(Declaration!H75),"",Declaration!H75)</f>
        <v/>
      </c>
      <c r="I69" s="421" t="str">
        <f>IF(ISBLANK(Declaration!I75),"",Declaration!I75)</f>
        <v/>
      </c>
      <c r="J69" s="168" t="str">
        <f>IF(ISBLANK(Declaration!J75),"",Declaration!J75)</f>
        <v/>
      </c>
      <c r="K69" s="128"/>
      <c r="L69" s="129"/>
      <c r="M69" s="95"/>
      <c r="N69" s="179"/>
      <c r="O69" s="179"/>
      <c r="P69" s="85"/>
      <c r="Q69" s="181"/>
      <c r="R69" s="85" t="str">
        <f>IF(Countries!C68=$N$2,Countries!B68,"")</f>
        <v/>
      </c>
      <c r="S69" s="179"/>
      <c r="T69" s="95"/>
      <c r="U69" s="95"/>
      <c r="V69" s="95"/>
      <c r="W69" s="95"/>
      <c r="X69" s="95"/>
      <c r="Y69" s="95"/>
      <c r="Z69" s="95"/>
      <c r="AA69" s="95"/>
    </row>
    <row r="70" spans="2:27" s="29" customFormat="1" ht="30" customHeight="1" x14ac:dyDescent="0.3">
      <c r="B70" s="121" t="str">
        <f>IF(ISBLANK(Declaration!B76),"",Declaration!B76)</f>
        <v/>
      </c>
      <c r="C70" s="121" t="str">
        <f>IF(ISBLANK(Declaration!C76),"",Declaration!C76)</f>
        <v>a</v>
      </c>
      <c r="D70" s="118" t="str">
        <f>IF(ISBLANK(Declaration!D76),"",Declaration!D76)</f>
        <v>Your operations?</v>
      </c>
      <c r="E70" s="110" t="str">
        <f>IF(ISBLANK(Declaration!F76),"",Declaration!F76)</f>
        <v>No</v>
      </c>
      <c r="F70" s="110" t="str">
        <f>IF(AND(E70&lt;&gt;"",Declaration!G76=""),"x",IF(AND(E70&lt;&gt;"",Declaration!G76&lt;&gt;""),Declaration!G76,""))</f>
        <v>x</v>
      </c>
      <c r="G70" s="110" t="str">
        <f>IF(F70&lt;&gt;"x",IF(Declaration!I76&lt;&gt;"",Declaration!I76,IF(Declaration!$I$4="English",Languages!$A$471,IF(Declaration!$I$4="French",Languages!$B$471,IF(Declaration!$I$4="Spanish",Languages!$C$471,IF(Declaration!$I$4="German",Languages!$D$471,IF(Declaration!$I$4="Chinese",Languages!$E$471,IF(Declaration!$I$4="Japanese",Languages!$F$471,IF(Declaration!$I$4="Portugese",Languages!$G$471)))))))),"x")</f>
        <v>x</v>
      </c>
      <c r="H70" s="110" t="str">
        <f>IF(ISBLANK(Declaration!J76),"",Declaration!J76)</f>
        <v/>
      </c>
      <c r="I70"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0" s="135" t="str">
        <f>IF(Declaration!$I$4="English",IF(F70=Languages!$A$656,IF(G70=Languages!$A$627,IF(H70="",Languages!$A$669,""),IF(G70=Languages!$A$628,IF(H70="",Languages!$A$670,""),Languages!$A$671)),""),IF(Declaration!$I$4="French",IF(F70=Languages!$B$656,IF(G70=Languages!$B$627,IF(H70="",Languages!$B$669,""),IF(G70=Languages!$B$628,IF(H70="",Languages!$B$670,""),Languages!$B$671)),""),IF(Declaration!$I$4="Spanish",IF(F70=Languages!$C$656,IF(G70=Languages!$C$627,IF(H70="",Languages!$C$669,""),IF(G70=Languages!$C$628,IF(H70="",Languages!$C$670,""),Languages!$C$671)),""),IF(Declaration!$I$4="German",IF(F70=Languages!$D$656,IF(G70=Languages!$D$627,IF(H70="",Languages!$D$669,""),IF(G70=Languages!$D$628,IF(H70="",Languages!$D$670,""),Languages!$D$671)),""),IF(Declaration!$I$4="Chinese",IF(F70=Languages!$E$656,IF(G70=Languages!$E$627,IF(H70="",Languages!$E$669,""),IF(G70=Languages!$E$628,IF(H70="",Languages!$E$670,""),Languages!$E$671)),""),IF(Declaration!$I$4="Japanese",IF(F70=Languages!$F$656,IF(G70=Languages!$F$627,IF(H70="",Languages!$F$669,""),IF(G70=Languages!$F$628,IF(H70="",Languages!$F$670,""),Languages!$F$671)),""),IF(Declaration!$I$4="Portugese",IF(F70=Languages!$G$656,IF(G70=Languages!$G$627,IF(H70="",Languages!$G$669,""),IF(G70=Languages!$G$628,IF(H70="",Languages!$G$670,""),Languages!$G$671)),""))))))))</f>
        <v/>
      </c>
      <c r="K70" s="128"/>
      <c r="L70" s="129"/>
      <c r="M70" s="95"/>
      <c r="N70" s="179">
        <f t="shared" ref="N70:N80" si="51">IF(F70="",1,2)</f>
        <v>2</v>
      </c>
      <c r="O70" s="179" t="str">
        <f>IF(ISNUMBER(SEARCH($P$2,F70)), IF(G70=Declaration!$Q$2,IF(H70&lt;&gt;"",2,1),IF(G70=Declaration!$Q$3,IF(H70&lt;&gt;"",2,1))),"n")</f>
        <v>n</v>
      </c>
      <c r="P70" s="85">
        <f t="shared" ref="P70:P78" si="52">SUM(N70:O70)</f>
        <v>2</v>
      </c>
      <c r="Q70" s="181" t="str">
        <f t="shared" ref="Q70:Q78" si="53">IF(O70="n",IF(N70=2,"y","n"),IF(O70=2,"y","n"))</f>
        <v>y</v>
      </c>
      <c r="R70" s="85" t="str">
        <f>IF(Countries!C69=$N$2,Countries!B69,"")</f>
        <v/>
      </c>
      <c r="S70" s="179"/>
      <c r="T70" s="95"/>
      <c r="U70" s="95"/>
      <c r="V70" s="95"/>
      <c r="W70" s="95"/>
      <c r="X70" s="95"/>
      <c r="Y70" s="95"/>
      <c r="Z70" s="95"/>
      <c r="AA70" s="95"/>
    </row>
    <row r="71" spans="2:27" s="29" customFormat="1" ht="30" customHeight="1" x14ac:dyDescent="0.3">
      <c r="B71" s="121" t="str">
        <f>IF(ISBLANK(Declaration!B77),"",Declaration!B77)</f>
        <v/>
      </c>
      <c r="C71" s="121" t="str">
        <f>IF(ISBLANK(Declaration!C77),"",Declaration!C77)</f>
        <v>b</v>
      </c>
      <c r="D71" s="182" t="str">
        <f>IF(ISBLANK(Declaration!D77),"",Declaration!D77)</f>
        <v>Your supply chain for the good(s) covered by this Declaration?</v>
      </c>
      <c r="E71" s="110"/>
      <c r="F71" s="110"/>
      <c r="G71" s="119"/>
      <c r="H71" s="110"/>
      <c r="I71" s="146"/>
      <c r="J71" s="135"/>
      <c r="K71" s="128"/>
      <c r="L71" s="129"/>
      <c r="M71" s="95"/>
      <c r="N71" s="179"/>
      <c r="O71" s="179"/>
      <c r="P71" s="85"/>
      <c r="Q71" s="181"/>
      <c r="R71" s="85" t="str">
        <f>IF(Countries!C70=$N$2,Countries!B70,"")</f>
        <v/>
      </c>
      <c r="S71" s="179"/>
      <c r="T71" s="95"/>
      <c r="U71" s="95"/>
      <c r="V71" s="95"/>
      <c r="W71" s="95"/>
      <c r="X71" s="95"/>
      <c r="Y71" s="95"/>
      <c r="Z71" s="95"/>
      <c r="AA71" s="95"/>
    </row>
    <row r="72" spans="2:27" s="29" customFormat="1" ht="60" customHeight="1" x14ac:dyDescent="0.3">
      <c r="B72" s="121" t="str">
        <f>IF(ISBLANK(Declaration!B78),"",Declaration!B78)</f>
        <v/>
      </c>
      <c r="C72" s="121" t="str">
        <f>IF(ISBLANK(Declaration!C78),"",Declaration!C78)</f>
        <v/>
      </c>
      <c r="D72" s="109" t="str">
        <f>IF(ISBLANK(Declaration!D78),"",Declaration!D78)</f>
        <v/>
      </c>
      <c r="E72" s="110" t="str">
        <f>IF(ISBLANK(Declaration!F78),"",Declaration!F78)</f>
        <v/>
      </c>
      <c r="F72" s="110" t="str">
        <f>IF(AND(E72&lt;&gt;"",Declaration!G78=""),"x",IF(AND(E72&lt;&gt;"",Declaration!G78&lt;&gt;""),Declaration!G78,""))</f>
        <v/>
      </c>
      <c r="G72" s="110" t="str">
        <f>IF(F72&lt;&gt;"x",IF(Declaration!I78&lt;&gt;"",Declaration!I78,IF(Declaration!$I$4="English",Languages!$A$471,IF(Declaration!$I$4="French",Languages!$B$471,IF(Declaration!$I$4="Spanish",Languages!$C$471,IF(Declaration!$I$4="German",Languages!$D$471,IF(Declaration!$I$4="Chinese",Languages!$E$471,IF(Declaration!$I$4="Japanese",Languages!$F$471,IF(Declaration!$I$4="Portugese",Languages!$G$471)))))))),"x")</f>
        <v>None Selected</v>
      </c>
      <c r="H72" s="110" t="str">
        <f>IF(ISBLANK(Declaration!J78),"",Declaration!J78)</f>
        <v/>
      </c>
      <c r="I72"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2" s="135" t="str">
        <f>IF(Declaration!$I$4="English",IF(F72=Languages!$A$656,IF(G72=Languages!$A$627,IF(H72="",Languages!$A$669,""),IF(G72=Languages!$A$628,IF(H72="",Languages!$A$670,""),Languages!$A$671)),""),IF(Declaration!$I$4="French",IF(F72=Languages!$B$656,IF(G72=Languages!$B$627,IF(H72="",Languages!$B$669,""),IF(G72=Languages!$B$628,IF(H72="",Languages!$B$670,""),Languages!$B$671)),""),IF(Declaration!$I$4="Spanish",IF(F72=Languages!$C$656,IF(G72=Languages!$C$627,IF(H72="",Languages!$C$669,""),IF(G72=Languages!$C$628,IF(H72="",Languages!$C$670,""),Languages!$C$671)),""),IF(Declaration!$I$4="German",IF(F72=Languages!$D$656,IF(G72=Languages!$D$627,IF(H72="",Languages!$D$669,""),IF(G72=Languages!$D$628,IF(H72="",Languages!$D$670,""),Languages!$D$671)),""),IF(Declaration!$I$4="Chinese",IF(F72=Languages!$E$656,IF(G72=Languages!$E$627,IF(H72="",Languages!$E$669,""),IF(G72=Languages!$E$628,IF(H72="",Languages!$E$670,""),Languages!$E$671)),""),IF(Declaration!$I$4="Japanese",IF(F72=Languages!$F$656,IF(G72=Languages!$F$627,IF(H72="",Languages!$F$669,""),IF(G72=Languages!$F$628,IF(H72="",Languages!$F$670,""),Languages!$F$671)),""),IF(Declaration!$I$4="Portugese",IF(F72=Languages!$G$656,IF(G72=Languages!$G$627,IF(H72="",Languages!$G$669,""),IF(G72=Languages!$G$628,IF(H72="",Languages!$G$670,""),Languages!$G$671)),""))))))))</f>
        <v/>
      </c>
      <c r="K72" s="128"/>
      <c r="L72" s="129"/>
      <c r="M72" s="95"/>
      <c r="N72" s="179">
        <f t="shared" si="51"/>
        <v>1</v>
      </c>
      <c r="O72" s="179" t="str">
        <f>IF(ISNUMBER(SEARCH($P$2,F72)), IF(G72=Declaration!$Q$2,IF(H72&lt;&gt;"",2,1),IF(G72=Declaration!$Q$3,IF(H72&lt;&gt;"",2,1))),"n")</f>
        <v>n</v>
      </c>
      <c r="P72" s="85">
        <f t="shared" si="52"/>
        <v>1</v>
      </c>
      <c r="Q72" s="181" t="str">
        <f>IF(D72="","y",IF(O72="n",IF(N72=2,"y","n"),IF(O72=2,"y","n")))</f>
        <v>y</v>
      </c>
      <c r="R72" s="85" t="str">
        <f>IF(Countries!C71=$N$2,Countries!B71,"")</f>
        <v>Germany</v>
      </c>
      <c r="S72" s="179"/>
      <c r="T72" s="95"/>
      <c r="U72" s="95"/>
      <c r="V72" s="95"/>
      <c r="W72" s="95"/>
      <c r="X72" s="95"/>
      <c r="Y72" s="95"/>
      <c r="Z72" s="95"/>
      <c r="AA72" s="95"/>
    </row>
    <row r="73" spans="2:27" s="29" customFormat="1" ht="60" customHeight="1" x14ac:dyDescent="0.3">
      <c r="B73" s="121" t="str">
        <f>IF(ISBLANK(Declaration!B79),"",Declaration!B79)</f>
        <v/>
      </c>
      <c r="C73" s="121" t="str">
        <f>IF(ISBLANK(Declaration!C79),"",Declaration!C79)</f>
        <v/>
      </c>
      <c r="D73" s="109" t="str">
        <f>IF(ISBLANK(Declaration!D79),"",Declaration!D79)</f>
        <v/>
      </c>
      <c r="E73" s="110" t="str">
        <f>IF(ISBLANK(Declaration!F79),"",Declaration!F79)</f>
        <v/>
      </c>
      <c r="F73" s="110" t="str">
        <f>IF(AND(E73&lt;&gt;"",Declaration!G79=""),"x",IF(AND(E73&lt;&gt;"",Declaration!G79&lt;&gt;""),Declaration!G79,""))</f>
        <v/>
      </c>
      <c r="G73" s="110" t="str">
        <f>IF(F73&lt;&gt;"x",IF(Declaration!I79&lt;&gt;"",Declaration!I79,IF(Declaration!$I$4="English",Languages!$A$471,IF(Declaration!$I$4="French",Languages!$B$471,IF(Declaration!$I$4="Spanish",Languages!$C$471,IF(Declaration!$I$4="German",Languages!$D$471,IF(Declaration!$I$4="Chinese",Languages!$E$471,IF(Declaration!$I$4="Japanese",Languages!$F$471,IF(Declaration!$I$4="Portugese",Languages!$G$471)))))))),"x")</f>
        <v>None Selected</v>
      </c>
      <c r="H73" s="110" t="str">
        <f>IF(ISBLANK(Declaration!J79),"",Declaration!J79)</f>
        <v/>
      </c>
      <c r="I73"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3" s="135" t="str">
        <f>IF(Declaration!$I$4="English",IF(F73=Languages!$A$656,IF(G73=Languages!$A$627,IF(H73="",Languages!$A$669,""),IF(G73=Languages!$A$628,IF(H73="",Languages!$A$670,""),Languages!$A$671)),""),IF(Declaration!$I$4="French",IF(F73=Languages!$B$656,IF(G73=Languages!$B$627,IF(H73="",Languages!$B$669,""),IF(G73=Languages!$B$628,IF(H73="",Languages!$B$670,""),Languages!$B$671)),""),IF(Declaration!$I$4="Spanish",IF(F73=Languages!$C$656,IF(G73=Languages!$C$627,IF(H73="",Languages!$C$669,""),IF(G73=Languages!$C$628,IF(H73="",Languages!$C$670,""),Languages!$C$671)),""),IF(Declaration!$I$4="German",IF(F73=Languages!$D$656,IF(G73=Languages!$D$627,IF(H73="",Languages!$D$669,""),IF(G73=Languages!$D$628,IF(H73="",Languages!$D$670,""),Languages!$D$671)),""),IF(Declaration!$I$4="Chinese",IF(F73=Languages!$E$656,IF(G73=Languages!$E$627,IF(H73="",Languages!$E$669,""),IF(G73=Languages!$E$628,IF(H73="",Languages!$E$670,""),Languages!$E$671)),""),IF(Declaration!$I$4="Japanese",IF(F73=Languages!$F$656,IF(G73=Languages!$F$627,IF(H73="",Languages!$F$669,""),IF(G73=Languages!$F$628,IF(H73="",Languages!$F$670,""),Languages!$F$671)),""),IF(Declaration!$I$4="Portugese",IF(F73=Languages!$G$656,IF(G73=Languages!$G$627,IF(H73="",Languages!$G$669,""),IF(G73=Languages!$G$628,IF(H73="",Languages!$G$670,""),Languages!$G$671)),""))))))))</f>
        <v/>
      </c>
      <c r="K73" s="128"/>
      <c r="L73" s="129"/>
      <c r="M73" s="95"/>
      <c r="N73" s="179">
        <f t="shared" si="51"/>
        <v>1</v>
      </c>
      <c r="O73" s="179" t="str">
        <f>IF(ISNUMBER(SEARCH($P$2,F73)), IF(G73=Declaration!$Q$2,IF(H73&lt;&gt;"",2,1),IF(G73=Declaration!$Q$3,IF(H73&lt;&gt;"",2,1))),"n")</f>
        <v>n</v>
      </c>
      <c r="P73" s="85">
        <f t="shared" si="52"/>
        <v>1</v>
      </c>
      <c r="Q73" s="181" t="str">
        <f>IF(D73="","y",IF(O73="n",IF(N73=2,"y","n"),IF(O73=2,"y","n")))</f>
        <v>y</v>
      </c>
      <c r="R73" s="85" t="str">
        <f>IF(Countries!C72=$N$2,Countries!B72,"")</f>
        <v/>
      </c>
      <c r="S73" s="179"/>
      <c r="T73" s="95"/>
      <c r="U73" s="95"/>
      <c r="V73" s="95"/>
      <c r="W73" s="95"/>
      <c r="X73" s="95"/>
      <c r="Y73" s="95"/>
      <c r="Z73" s="95"/>
      <c r="AA73" s="95"/>
    </row>
    <row r="74" spans="2:27" s="29" customFormat="1" ht="60" customHeight="1" x14ac:dyDescent="0.3">
      <c r="B74" s="121" t="str">
        <f>IF(ISBLANK(Declaration!B80),"",Declaration!B80)</f>
        <v/>
      </c>
      <c r="C74" s="121" t="str">
        <f>IF(ISBLANK(Declaration!C80),"",Declaration!C80)</f>
        <v/>
      </c>
      <c r="D74" s="109" t="str">
        <f>IF(ISBLANK(Declaration!D80),"",Declaration!D80)</f>
        <v/>
      </c>
      <c r="E74" s="110" t="str">
        <f>IF(ISBLANK(Declaration!F80),"",Declaration!F80)</f>
        <v/>
      </c>
      <c r="F74" s="110" t="str">
        <f>IF(AND(E74&lt;&gt;"",Declaration!G80=""),"x",IF(AND(E74&lt;&gt;"",Declaration!G80&lt;&gt;""),Declaration!G80,""))</f>
        <v/>
      </c>
      <c r="G74" s="110" t="str">
        <f>IF(F74&lt;&gt;"x",IF(Declaration!I80&lt;&gt;"",Declaration!I80,IF(Declaration!$I$4="English",Languages!$A$471,IF(Declaration!$I$4="French",Languages!$B$471,IF(Declaration!$I$4="Spanish",Languages!$C$471,IF(Declaration!$I$4="German",Languages!$D$471,IF(Declaration!$I$4="Chinese",Languages!$E$471,IF(Declaration!$I$4="Japanese",Languages!$F$471,IF(Declaration!$I$4="Portugese",Languages!$G$471)))))))),"x")</f>
        <v>None Selected</v>
      </c>
      <c r="H74" s="110" t="str">
        <f>IF(ISBLANK(Declaration!J80),"",Declaration!J80)</f>
        <v/>
      </c>
      <c r="I74"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4" s="135" t="str">
        <f>IF(Declaration!$I$4="English",IF(F74=Languages!$A$656,IF(G74=Languages!$A$627,IF(H74="",Languages!$A$669,""),IF(G74=Languages!$A$628,IF(H74="",Languages!$A$670,""),Languages!$A$671)),""),IF(Declaration!$I$4="French",IF(F74=Languages!$B$656,IF(G74=Languages!$B$627,IF(H74="",Languages!$B$669,""),IF(G74=Languages!$B$628,IF(H74="",Languages!$B$670,""),Languages!$B$671)),""),IF(Declaration!$I$4="Spanish",IF(F74=Languages!$C$656,IF(G74=Languages!$C$627,IF(H74="",Languages!$C$669,""),IF(G74=Languages!$C$628,IF(H74="",Languages!$C$670,""),Languages!$C$671)),""),IF(Declaration!$I$4="German",IF(F74=Languages!$D$656,IF(G74=Languages!$D$627,IF(H74="",Languages!$D$669,""),IF(G74=Languages!$D$628,IF(H74="",Languages!$D$670,""),Languages!$D$671)),""),IF(Declaration!$I$4="Chinese",IF(F74=Languages!$E$656,IF(G74=Languages!$E$627,IF(H74="",Languages!$E$669,""),IF(G74=Languages!$E$628,IF(H74="",Languages!$E$670,""),Languages!$E$671)),""),IF(Declaration!$I$4="Japanese",IF(F74=Languages!$F$656,IF(G74=Languages!$F$627,IF(H74="",Languages!$F$669,""),IF(G74=Languages!$F$628,IF(H74="",Languages!$F$670,""),Languages!$F$671)),""),IF(Declaration!$I$4="Portugese",IF(F74=Languages!$G$656,IF(G74=Languages!$G$627,IF(H74="",Languages!$G$669,""),IF(G74=Languages!$G$628,IF(H74="",Languages!$G$670,""),Languages!$G$671)),""))))))))</f>
        <v/>
      </c>
      <c r="K74" s="136"/>
      <c r="L74" s="137"/>
      <c r="M74" s="95"/>
      <c r="N74" s="179">
        <f t="shared" si="51"/>
        <v>1</v>
      </c>
      <c r="O74" s="179" t="str">
        <f>IF(ISNUMBER(SEARCH($P$2,F74)), IF(G74=Declaration!$Q$2,IF(H74&lt;&gt;"",2,1),IF(G74=Declaration!$Q$3,IF(H74&lt;&gt;"",2,1))),"n")</f>
        <v>n</v>
      </c>
      <c r="P74" s="85">
        <f t="shared" si="52"/>
        <v>1</v>
      </c>
      <c r="Q74" s="181" t="str">
        <f>IF(D74="","y",IF(O74="n",IF(N74=2,"y","n"),IF(O74=2,"y","n")))</f>
        <v>y</v>
      </c>
      <c r="R74" s="85" t="str">
        <f>IF(Countries!C73=$N$2,Countries!B73,"")</f>
        <v/>
      </c>
      <c r="S74" s="179"/>
      <c r="T74" s="95"/>
      <c r="U74" s="95"/>
      <c r="V74" s="95"/>
      <c r="W74" s="95"/>
      <c r="X74" s="95"/>
      <c r="Y74" s="95"/>
      <c r="Z74" s="95"/>
      <c r="AA74" s="95"/>
    </row>
    <row r="75" spans="2:27" s="29" customFormat="1" ht="60" customHeight="1" x14ac:dyDescent="0.3">
      <c r="B75" s="121" t="str">
        <f>IF(ISBLANK(Declaration!B81),"",Declaration!B81)</f>
        <v/>
      </c>
      <c r="C75" s="121" t="str">
        <f>IF(ISBLANK(Declaration!C81),"",Declaration!C81)</f>
        <v/>
      </c>
      <c r="D75" s="109" t="str">
        <f>IF(ISBLANK(Declaration!D81),"",Declaration!D81)</f>
        <v/>
      </c>
      <c r="E75" s="110" t="str">
        <f>IF(ISBLANK(Declaration!F81),"",Declaration!F81)</f>
        <v/>
      </c>
      <c r="F75" s="110" t="str">
        <f>IF(AND(E75&lt;&gt;"",Declaration!G81=""),"x",IF(AND(E75&lt;&gt;"",Declaration!G81&lt;&gt;""),Declaration!G81,""))</f>
        <v/>
      </c>
      <c r="G75" s="110" t="str">
        <f>IF(F75&lt;&gt;"x",IF(Declaration!I81&lt;&gt;"",Declaration!I81,IF(Declaration!$I$4="English",Languages!$A$471,IF(Declaration!$I$4="French",Languages!$B$471,IF(Declaration!$I$4="Spanish",Languages!$C$471,IF(Declaration!$I$4="German",Languages!$D$471,IF(Declaration!$I$4="Chinese",Languages!$E$471,IF(Declaration!$I$4="Japanese",Languages!$F$471,IF(Declaration!$I$4="Portugese",Languages!$G$471)))))))),"x")</f>
        <v>None Selected</v>
      </c>
      <c r="H75" s="110" t="str">
        <f>IF(ISBLANK(Declaration!J81),"",Declaration!J81)</f>
        <v/>
      </c>
      <c r="I75"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5" s="135" t="str">
        <f>IF(Declaration!$I$4="English",IF(F75=Languages!$A$656,IF(G75=Languages!$A$627,IF(H75="",Languages!$A$669,""),IF(G75=Languages!$A$628,IF(H75="",Languages!$A$670,""),Languages!$A$671)),""),IF(Declaration!$I$4="French",IF(F75=Languages!$B$656,IF(G75=Languages!$B$627,IF(H75="",Languages!$B$669,""),IF(G75=Languages!$B$628,IF(H75="",Languages!$B$670,""),Languages!$B$671)),""),IF(Declaration!$I$4="Spanish",IF(F75=Languages!$C$656,IF(G75=Languages!$C$627,IF(H75="",Languages!$C$669,""),IF(G75=Languages!$C$628,IF(H75="",Languages!$C$670,""),Languages!$C$671)),""),IF(Declaration!$I$4="German",IF(F75=Languages!$D$656,IF(G75=Languages!$D$627,IF(H75="",Languages!$D$669,""),IF(G75=Languages!$D$628,IF(H75="",Languages!$D$670,""),Languages!$D$671)),""),IF(Declaration!$I$4="Chinese",IF(F75=Languages!$E$656,IF(G75=Languages!$E$627,IF(H75="",Languages!$E$669,""),IF(G75=Languages!$E$628,IF(H75="",Languages!$E$670,""),Languages!$E$671)),""),IF(Declaration!$I$4="Japanese",IF(F75=Languages!$F$656,IF(G75=Languages!$F$627,IF(H75="",Languages!$F$669,""),IF(G75=Languages!$F$628,IF(H75="",Languages!$F$670,""),Languages!$F$671)),""),IF(Declaration!$I$4="Portugese",IF(F75=Languages!$G$656,IF(G75=Languages!$G$627,IF(H75="",Languages!$G$669,""),IF(G75=Languages!$G$628,IF(H75="",Languages!$G$670,""),Languages!$G$671)),""))))))))</f>
        <v/>
      </c>
      <c r="K75" s="136"/>
      <c r="L75" s="137"/>
      <c r="M75" s="95"/>
      <c r="N75" s="179">
        <f t="shared" si="51"/>
        <v>1</v>
      </c>
      <c r="O75" s="179" t="str">
        <f>IF(ISNUMBER(SEARCH($P$2,F75)), IF(G75=Declaration!$Q$2,IF(H75&lt;&gt;"",2,1),IF(G75=Declaration!$Q$3,IF(H75&lt;&gt;"",2,1))),"n")</f>
        <v>n</v>
      </c>
      <c r="P75" s="85">
        <f t="shared" si="52"/>
        <v>1</v>
      </c>
      <c r="Q75" s="181" t="str">
        <f>IF(D75="","y",IF(O75="n",IF(N75=2,"y","n"),IF(O75=2,"y","n")))</f>
        <v>y</v>
      </c>
      <c r="R75" s="85" t="str">
        <f>IF(Countries!C74=$N$2,Countries!B74,"")</f>
        <v/>
      </c>
      <c r="S75" s="179"/>
      <c r="T75" s="95"/>
      <c r="U75" s="95"/>
      <c r="V75" s="95"/>
      <c r="W75" s="95"/>
      <c r="X75" s="95"/>
      <c r="Y75" s="95"/>
      <c r="Z75" s="95"/>
      <c r="AA75" s="95"/>
    </row>
    <row r="76" spans="2:27" s="29" customFormat="1" ht="60" customHeight="1" x14ac:dyDescent="0.3">
      <c r="B76" s="121" t="str">
        <f>IF(ISBLANK(Declaration!B82),"",Declaration!B82)</f>
        <v/>
      </c>
      <c r="C76" s="121" t="str">
        <f>IF(ISBLANK(Declaration!C82),"",Declaration!C82)</f>
        <v/>
      </c>
      <c r="D76" s="109" t="str">
        <f>IF(ISBLANK(Declaration!D82),"",Declaration!D82)</f>
        <v/>
      </c>
      <c r="E76" s="110" t="str">
        <f>IF(ISBLANK(Declaration!F82),"",Declaration!F82)</f>
        <v/>
      </c>
      <c r="F76" s="110" t="str">
        <f>IF(AND(E76&lt;&gt;"",Declaration!G82=""),"x",IF(AND(E76&lt;&gt;"",Declaration!G82&lt;&gt;""),Declaration!G82,""))</f>
        <v/>
      </c>
      <c r="G76" s="110" t="str">
        <f>IF(F76&lt;&gt;"x",IF(Declaration!I82&lt;&gt;"",Declaration!I82,IF(Declaration!$I$4="English",Languages!$A$471,IF(Declaration!$I$4="French",Languages!$B$471,IF(Declaration!$I$4="Spanish",Languages!$C$471,IF(Declaration!$I$4="German",Languages!$D$471,IF(Declaration!$I$4="Chinese",Languages!$E$471,IF(Declaration!$I$4="Japanese",Languages!$F$471,IF(Declaration!$I$4="Portugese",Languages!$G$471)))))))),"x")</f>
        <v>None Selected</v>
      </c>
      <c r="H76" s="110" t="str">
        <f>IF(ISBLANK(Declaration!J82),"",Declaration!J82)</f>
        <v/>
      </c>
      <c r="I76"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6" s="135"/>
      <c r="K76" s="136"/>
      <c r="L76" s="137"/>
      <c r="M76" s="95"/>
      <c r="N76" s="179">
        <f t="shared" si="51"/>
        <v>1</v>
      </c>
      <c r="O76" s="179" t="str">
        <f>IF(ISNUMBER(SEARCH($P$2,F76)), IF(G76=Declaration!$Q$2,IF(H76&lt;&gt;"",2,1),IF(G76=Declaration!$Q$3,IF(H76&lt;&gt;"",2,1))),"n")</f>
        <v>n</v>
      </c>
      <c r="P76" s="85">
        <f t="shared" si="52"/>
        <v>1</v>
      </c>
      <c r="Q76" s="181" t="str">
        <f>IF(D76="","y",IF(O76="n",IF(N76=2,"y","n"),IF(O76=2,"y","n")))</f>
        <v>y</v>
      </c>
      <c r="R76" s="85" t="str">
        <f>IF(Countries!C75=$N$2,Countries!B75,"")</f>
        <v/>
      </c>
      <c r="S76" s="179"/>
      <c r="T76" s="95"/>
      <c r="U76" s="95"/>
      <c r="V76" s="95"/>
      <c r="W76" s="95"/>
      <c r="X76" s="95"/>
      <c r="Y76" s="95"/>
      <c r="Z76" s="95"/>
      <c r="AA76" s="95"/>
    </row>
    <row r="77" spans="2:27" s="29" customFormat="1" ht="60" customHeight="1" x14ac:dyDescent="0.3">
      <c r="B77" s="121" t="str">
        <f>IF(ISBLANK(Declaration!B83),"",Declaration!B83)</f>
        <v/>
      </c>
      <c r="C77" s="121" t="str">
        <f>IF(ISBLANK(Declaration!C83),"",Declaration!C83)</f>
        <v>c</v>
      </c>
      <c r="D77" s="118" t="str">
        <f>IF(ISBLANK(Declaration!D83),"",Declaration!D83)</f>
        <v>Your labor supply chain?</v>
      </c>
      <c r="E77" s="110" t="str">
        <f>IF(ISBLANK(Declaration!F83),"",Declaration!F83)</f>
        <v>Yes</v>
      </c>
      <c r="F77" s="110" t="str">
        <f>IF(AND(E77&lt;&gt;"",Declaration!G83=""),"x",IF(AND(E77&lt;&gt;"",Declaration!G83&lt;&gt;""),Declaration!G83,""))</f>
        <v>Proof of risk assessment required</v>
      </c>
      <c r="G77" s="110" t="str">
        <f>IF(F77&lt;&gt;"x",IF(Declaration!I83&lt;&gt;"",Declaration!I83,IF(Declaration!$I$4="English",Languages!$A$471,IF(Declaration!$I$4="French",Languages!$B$471,IF(Declaration!$I$4="Spanish",Languages!$C$471,IF(Declaration!$I$4="German",Languages!$D$471,IF(Declaration!$I$4="Chinese",Languages!$E$471,IF(Declaration!$I$4="Japanese",Languages!$F$471,IF(Declaration!$I$4="Portugese",Languages!$G$471)))))))),"x")</f>
        <v>URL</v>
      </c>
      <c r="H77" s="110" t="str">
        <f>IF(ISBLANK(Declaration!J83),"",Declaration!J83)</f>
        <v>Responsible Recruitment Questionnaire
https://www.tti.com/content/ttiinc/en/about/sustainability/governance-and-ethics.html</v>
      </c>
      <c r="I77"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7" s="135"/>
      <c r="K77" s="136"/>
      <c r="L77" s="137"/>
      <c r="M77" s="95"/>
      <c r="N77" s="179">
        <f t="shared" si="51"/>
        <v>2</v>
      </c>
      <c r="O77" s="179">
        <f>IF(ISNUMBER(SEARCH($P$2,F77)), IF(G77=Declaration!$Q$2,IF(H77&lt;&gt;"",2,1),IF(G77=Declaration!$Q$3,IF(H77&lt;&gt;"",2,1))),"n")</f>
        <v>2</v>
      </c>
      <c r="P77" s="85">
        <f t="shared" si="52"/>
        <v>4</v>
      </c>
      <c r="Q77" s="181" t="str">
        <f t="shared" si="53"/>
        <v>y</v>
      </c>
      <c r="R77" s="85" t="str">
        <f>IF(Countries!C76=$N$2,Countries!B76,"")</f>
        <v/>
      </c>
      <c r="S77" s="179"/>
      <c r="T77" s="95"/>
      <c r="U77" s="95"/>
      <c r="V77" s="95"/>
      <c r="W77" s="95"/>
      <c r="X77" s="95"/>
      <c r="Y77" s="95"/>
      <c r="Z77" s="95"/>
      <c r="AA77" s="95"/>
    </row>
    <row r="78" spans="2:27" s="29" customFormat="1" ht="60" customHeight="1" x14ac:dyDescent="0.3">
      <c r="B78" s="121">
        <f>IF(ISBLANK(Declaration!B84),"",Declaration!B84)</f>
        <v>19</v>
      </c>
      <c r="C78" s="121" t="str">
        <f>IF(ISBLANK(Declaration!C84),"",Declaration!C84)</f>
        <v/>
      </c>
      <c r="D78" s="118" t="str">
        <f>IF(ISBLANK(Declaration!D84),"",Declaration!D84)</f>
        <v>If you answered 'Yes' to Question 18, does your organization respond to the identified risk on an ongoing basis, using this to drive continual improvement?</v>
      </c>
      <c r="E78" s="110" t="str">
        <f>IF(ISBLANK(Declaration!F84),"",Declaration!F84)</f>
        <v>No</v>
      </c>
      <c r="F78" s="110" t="str">
        <f>IF(AND(E78&lt;&gt;"",Declaration!G84=""),"x",IF(AND(E78&lt;&gt;"",Declaration!G84&lt;&gt;""),Declaration!G84,""))</f>
        <v>x</v>
      </c>
      <c r="G78" s="110" t="str">
        <f>IF(F78&lt;&gt;"x",IF(Declaration!I84&lt;&gt;"",Declaration!I84,IF(Declaration!$I$4="English",Languages!$A$471,IF(Declaration!$I$4="French",Languages!$B$471,IF(Declaration!$I$4="Spanish",Languages!$C$471,IF(Declaration!$I$4="German",Languages!$D$471,IF(Declaration!$I$4="Chinese",Languages!$E$471,IF(Declaration!$I$4="Japanese",Languages!$F$471,IF(Declaration!$I$4="Portugese",Languages!$G$471)))))))),"x")</f>
        <v>x</v>
      </c>
      <c r="H78" s="110" t="str">
        <f>IF(ISBLANK(Declaration!J84),"",Declaration!J84)</f>
        <v/>
      </c>
      <c r="I78"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8" s="135"/>
      <c r="K78" s="136"/>
      <c r="L78" s="137"/>
      <c r="M78" s="95"/>
      <c r="N78" s="179">
        <f>IF(AND(F78="",(COUNTIF(E70:E77,$N$2))&gt;0),1,2)</f>
        <v>2</v>
      </c>
      <c r="O78" s="179" t="str">
        <f>IF(ISNUMBER(SEARCH($P$2,F78)), IF(G78=Declaration!$Q$2,IF(H78&lt;&gt;"",2,1),IF(G78=Declaration!$Q$3,IF(H78&lt;&gt;"",2,1))),"n")</f>
        <v>n</v>
      </c>
      <c r="P78" s="85">
        <f t="shared" si="52"/>
        <v>2</v>
      </c>
      <c r="Q78" s="181" t="str">
        <f t="shared" si="53"/>
        <v>y</v>
      </c>
      <c r="R78" s="85" t="str">
        <f>IF(Countries!C77=$N$2,Countries!B77,"")</f>
        <v/>
      </c>
      <c r="S78" s="179"/>
      <c r="T78" s="95"/>
      <c r="U78" s="95"/>
      <c r="V78" s="95"/>
      <c r="W78" s="95"/>
      <c r="X78" s="95"/>
      <c r="Y78" s="95"/>
      <c r="Z78" s="95"/>
      <c r="AA78" s="95"/>
    </row>
    <row r="79" spans="2:27" s="29" customFormat="1" ht="60" customHeight="1" x14ac:dyDescent="0.3">
      <c r="B79" s="121">
        <f>IF(ISBLANK(Declaration!B85),"",Declaration!B85)</f>
        <v>20</v>
      </c>
      <c r="C79" s="121" t="str">
        <f>IF(ISBLANK(Declaration!C85),"",Declaration!C85)</f>
        <v/>
      </c>
      <c r="D79" s="118" t="str">
        <f>IF(ISBLANK(Declaration!D85),"",Declaration!D85)</f>
        <v>If you answered 'Yes' to Question 18, does your organization use an independent third party to conduct these due diligence activities?</v>
      </c>
      <c r="E79" s="110" t="str">
        <f>IF(ISBLANK(Declaration!F85),"",Declaration!F85)</f>
        <v>No</v>
      </c>
      <c r="F79" s="110" t="str">
        <f>IF(AND(E79&lt;&gt;"",Declaration!G85=""),"x",IF(AND(E79&lt;&gt;"",Declaration!G85&lt;&gt;""),Declaration!G85,""))</f>
        <v>x</v>
      </c>
      <c r="G79" s="110" t="str">
        <f>IF(F79&lt;&gt;"x",IF(Declaration!I85&lt;&gt;"",Declaration!I85,IF(Declaration!$I$4="English",Languages!$A$471,IF(Declaration!$I$4="French",Languages!$B$471,IF(Declaration!$I$4="Spanish",Languages!$C$471,IF(Declaration!$I$4="German",Languages!$D$471,IF(Declaration!$I$4="Chinese",Languages!$E$471,IF(Declaration!$I$4="Japanese",Languages!$F$471,IF(Declaration!$I$4="Portugese",Languages!$G$471)))))))),"x")</f>
        <v>x</v>
      </c>
      <c r="H79" s="110" t="str">
        <f>IF(ISBLANK(Declaration!J85),"",Declaration!J85)</f>
        <v/>
      </c>
      <c r="I79"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79" s="135"/>
      <c r="K79" s="136"/>
      <c r="L79" s="137"/>
      <c r="M79" s="95"/>
      <c r="N79" s="179">
        <f>IF(AND(F79="",(COUNTIF(E70:E77,$N$2))&gt;0),1,2)</f>
        <v>2</v>
      </c>
      <c r="O79" s="179" t="str">
        <f>IF(ISNUMBER(SEARCH($P$2,F79)), IF(G79=Declaration!$Q$2,IF(H79&lt;&gt;"",2,1),IF(G79=Declaration!$Q$3,IF(H79&lt;&gt;"",2,1))),"n")</f>
        <v>n</v>
      </c>
      <c r="P79" s="85">
        <f t="shared" ref="P79" si="54">SUM(N79:O79)</f>
        <v>2</v>
      </c>
      <c r="Q79" s="181" t="str">
        <f t="shared" ref="Q79" si="55">IF(O79="n",IF(N79=2,"y","n"),IF(O79=2,"y","n"))</f>
        <v>y</v>
      </c>
      <c r="R79" s="85" t="str">
        <f>IF(Countries!C78=$N$2,Countries!B78,"")</f>
        <v/>
      </c>
      <c r="S79" s="179"/>
      <c r="T79" s="95"/>
      <c r="U79" s="95"/>
      <c r="V79" s="95"/>
      <c r="W79" s="95"/>
      <c r="X79" s="95"/>
      <c r="Y79" s="95"/>
      <c r="Z79" s="95"/>
      <c r="AA79" s="95"/>
    </row>
    <row r="80" spans="2:27" s="29" customFormat="1" ht="60" customHeight="1" x14ac:dyDescent="0.3">
      <c r="B80" s="121">
        <f>IF(ISBLANK(Declaration!B86),"",Declaration!B86)</f>
        <v>21</v>
      </c>
      <c r="C80" s="121" t="str">
        <f>IF(ISBLANK(Declaration!C86),"",Declaration!C86)</f>
        <v/>
      </c>
      <c r="D80" s="118" t="str">
        <f>IF(ISBLANK(Declaration!D86),"",Declaration!D86)</f>
        <v xml:space="preserve">What percentage of relevant suppliers have provided a response to your due diligence survey, such as the Slavery and Trafficking Risk Template (STRT)? </v>
      </c>
      <c r="E80" s="110" t="str">
        <f>IF(ISBLANK(Declaration!F86),"",Declaration!F86)</f>
        <v>50% or less</v>
      </c>
      <c r="F80" s="110" t="str">
        <f>IF(AND(E80&lt;&gt;"",Declaration!G86=""),"x",IF(AND(E80&lt;&gt;"",Declaration!G86&lt;&gt;""),Declaration!G86,""))</f>
        <v>x</v>
      </c>
      <c r="G80" s="110" t="str">
        <f>IF(F80&lt;&gt;"x",IF(Declaration!I86&lt;&gt;"",Declaration!I86,IF(Declaration!$I$4="English",Languages!$A$471,IF(Declaration!$I$4="French",Languages!$B$471,IF(Declaration!$I$4="Spanish",Languages!$C$471,IF(Declaration!$I$4="German",Languages!$D$471,IF(Declaration!$I$4="Chinese",Languages!$E$471,IF(Declaration!$I$4="Japanese",Languages!$F$471,IF(Declaration!$I$4="Portugese",Languages!$G$471)))))))),"x")</f>
        <v>x</v>
      </c>
      <c r="H80" s="110" t="str">
        <f>IF(ISBLANK(Declaration!J86),"",Declaration!J86)</f>
        <v/>
      </c>
      <c r="I80"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80" s="135"/>
      <c r="K80" s="136"/>
      <c r="L80" s="137"/>
      <c r="M80" s="95"/>
      <c r="N80" s="179">
        <f t="shared" si="51"/>
        <v>2</v>
      </c>
      <c r="O80" s="179" t="str">
        <f>IF(ISNUMBER(SEARCH($P$2,F80)), IF(G80=Declaration!$Q$2,IF(H80&lt;&gt;"",2,1),IF(G80=Declaration!$Q$3,IF(H80&lt;&gt;"",2,1))),"n")</f>
        <v>n</v>
      </c>
      <c r="P80" s="85">
        <f>SUM(N80:O80)</f>
        <v>2</v>
      </c>
      <c r="Q80" s="181" t="str">
        <f>IF(O80="n",IF(N80=2,"y","n"),IF(O80=2,"y","n"))</f>
        <v>y</v>
      </c>
      <c r="R80" s="85" t="str">
        <f>IF(Countries!C79=$N$2,Countries!B79,"")</f>
        <v/>
      </c>
      <c r="S80" s="179"/>
      <c r="T80" s="95"/>
      <c r="U80" s="95"/>
      <c r="V80" s="95"/>
      <c r="W80" s="95"/>
      <c r="X80" s="95"/>
      <c r="Y80" s="95"/>
      <c r="Z80" s="95"/>
      <c r="AA80" s="95"/>
    </row>
    <row r="81" spans="1:32" s="29" customFormat="1" ht="60" customHeight="1" x14ac:dyDescent="0.3">
      <c r="B81" s="121">
        <f>IF(ISBLANK(Declaration!B87),"",Declaration!B87)</f>
        <v>22</v>
      </c>
      <c r="C81" s="121" t="str">
        <f>IF(ISBLANK(Declaration!C87),"",Declaration!C87)</f>
        <v/>
      </c>
      <c r="D81" s="118" t="str">
        <f>IF(ISBLANK(Declaration!D87),"",Declaration!D87)</f>
        <v>Does your organization conduct a formal vulnerability assessment of its workers to slavery and human trafficking?</v>
      </c>
      <c r="E81" s="110" t="str">
        <f>IF(ISBLANK(Declaration!F87),"",Declaration!F87)</f>
        <v>No</v>
      </c>
      <c r="F81" s="110" t="str">
        <f>IF(AND(E81&lt;&gt;"",Declaration!G87=""),"x",IF(AND(E81&lt;&gt;"",Declaration!G87&lt;&gt;""),Declaration!G87,""))</f>
        <v>x</v>
      </c>
      <c r="G81" s="110" t="str">
        <f>IF(F81&lt;&gt;"x",IF(Declaration!I87&lt;&gt;"",Declaration!I87,IF(Declaration!$I$4="English",Languages!$A$471,IF(Declaration!$I$4="French",Languages!$B$471,IF(Declaration!$I$4="Spanish",Languages!$C$471,IF(Declaration!$I$4="German",Languages!$D$471,IF(Declaration!$I$4="Chinese",Languages!$E$471,IF(Declaration!$I$4="Japanese",Languages!$F$471,IF(Declaration!$I$4="Portugese",Languages!$G$471)))))))),"x")</f>
        <v>x</v>
      </c>
      <c r="H81" s="110" t="str">
        <f>IF(ISBLANK(Declaration!J87),"",Declaration!J87)</f>
        <v/>
      </c>
      <c r="I81" s="146" t="str">
        <f>IF(Declaration!$I$4="English",Languages!A470,IF(Declaration!$I$4="French",Languages!B470,IF(Declaration!$I$4="Spanish",Languages!C470,IF(Declaration!$I$4="German",Languages!D470,IF(Declaration!$I$4="Chinese",Languages!E470,IF(Declaration!$I$4="Japanese",Languages!F470,IF(Declaration!$I$4="Portugese",Languages!G470)))))))</f>
        <v>Enter Response</v>
      </c>
      <c r="J81" s="135"/>
      <c r="K81" s="136"/>
      <c r="L81" s="137"/>
      <c r="M81" s="95"/>
      <c r="N81" s="179">
        <f>IF(F81="",1,2)</f>
        <v>2</v>
      </c>
      <c r="O81" s="197" t="str">
        <f>IF(ISNUMBER(SEARCH($R$2,F81)), IF(G81=Declaration!$Q$2,IF(H81&lt;&gt;"",2,1),IF(G81=Declaration!$Q$3,IF(H81&lt;&gt;"",2,1))),"n")</f>
        <v>n</v>
      </c>
      <c r="P81" s="85">
        <f t="shared" ref="P81" si="56">SUM(N81:O81)</f>
        <v>2</v>
      </c>
      <c r="Q81" s="181" t="str">
        <f t="shared" ref="Q81" si="57">IF(O81="n",IF(N81=2,"y","n"),IF(O81=2,"y","n"))</f>
        <v>y</v>
      </c>
      <c r="R81" s="85" t="str">
        <f>IF(Countries!C80=$N$2,Countries!B80,"")</f>
        <v/>
      </c>
      <c r="S81" s="179"/>
      <c r="T81" s="95"/>
      <c r="U81" s="95"/>
      <c r="V81" s="95"/>
      <c r="W81" s="95"/>
      <c r="X81" s="95"/>
      <c r="Y81" s="95"/>
      <c r="Z81" s="95"/>
      <c r="AA81" s="95"/>
    </row>
    <row r="82" spans="1:32" s="32" customFormat="1" ht="31.5" customHeight="1" x14ac:dyDescent="0.3">
      <c r="B82" s="409" t="str">
        <f>Declaration!B88</f>
        <v>Question 23: Training</v>
      </c>
      <c r="C82" s="410"/>
      <c r="D82" s="410"/>
      <c r="E82" s="410"/>
      <c r="F82" s="410"/>
      <c r="G82" s="410"/>
      <c r="H82" s="410"/>
      <c r="I82" s="410"/>
      <c r="J82" s="410"/>
      <c r="K82" s="422"/>
      <c r="L82" s="423"/>
      <c r="M82" s="93"/>
      <c r="N82" s="179"/>
      <c r="O82" s="179"/>
      <c r="P82" s="85"/>
      <c r="Q82" s="181"/>
      <c r="R82" s="85" t="str">
        <f>IF(Countries!C81=$N$2,Countries!B81,"")</f>
        <v>Hong Kong</v>
      </c>
      <c r="S82" s="179"/>
      <c r="T82" s="93"/>
      <c r="U82" s="93"/>
      <c r="V82" s="93"/>
      <c r="W82" s="93"/>
      <c r="X82" s="93"/>
      <c r="Y82" s="93"/>
      <c r="Z82" s="93"/>
      <c r="AA82" s="93"/>
      <c r="AB82" s="31"/>
      <c r="AC82" s="31"/>
      <c r="AD82" s="31"/>
      <c r="AE82" s="31"/>
      <c r="AF82" s="31"/>
    </row>
    <row r="83" spans="1:32" s="29" customFormat="1" ht="62.85" customHeight="1" x14ac:dyDescent="0.3">
      <c r="B83" s="121">
        <f>IF(ISBLANK(Declaration!B89),"",Declaration!B89)</f>
        <v>23</v>
      </c>
      <c r="C83" s="130" t="str">
        <f>IF(ISBLANK(Declaration!C89),"",Declaration!C89)</f>
        <v/>
      </c>
      <c r="D83" s="131" t="str">
        <f>IF(ISBLANK(Declaration!D89),"",Declaration!D89)</f>
        <v>Do your workers who have direct responsibility for supply chain management and recruitment receive training on how to mitigate risk on the topic(s) covered by this Declaration?</v>
      </c>
      <c r="E83" s="110" t="str">
        <f>IF(ISBLANK(Declaration!F89),"",Declaration!F89)</f>
        <v>No</v>
      </c>
      <c r="F83" s="110" t="str">
        <f>IF(AND(E83&lt;&gt;"",Declaration!G89=""),"x",IF(AND(E83&lt;&gt;"",Declaration!G89&lt;&gt;""),Declaration!G89,""))</f>
        <v>x</v>
      </c>
      <c r="G83" s="110" t="str">
        <f>IF(F83&lt;&gt;"x",IF(Declaration!I89&lt;&gt;"",Declaration!I89,IF(Declaration!$I$4="English",Languages!$A$471,IF(Declaration!$I$4="French",Languages!$B$471,IF(Declaration!$I$4="Spanish",Languages!$C$471,IF(Declaration!$I$4="German",Languages!$D$471,IF(Declaration!$I$4="Chinese",Languages!$E$471,IF(Declaration!$I$4="Japanese",Languages!$F$471,IF(Declaration!$I$4="Portugese",Languages!$G$471)))))))),"x")</f>
        <v>x</v>
      </c>
      <c r="H83" s="110" t="str">
        <f>IF(ISBLANK(Declaration!J89),"",Declaration!J89)</f>
        <v/>
      </c>
      <c r="I83" s="155" t="str">
        <f>IF(Declaration!$I$4="English",Languages!A470,IF(Declaration!$I$4="French",Languages!B470,IF(Declaration!$I$4="Spanish",Languages!C470,IF(Declaration!$I$4="German",Languages!D470,IF(Declaration!$I$4="Chinese",Languages!E470,IF(Declaration!$I$4="Japanese",Languages!F470,IF(Declaration!$I$4="Portugese",Languages!G470)))))))</f>
        <v>Enter Response</v>
      </c>
      <c r="J83" s="138" t="str">
        <f>IF(Declaration!$I$4="English",IF(F83=Languages!$A$658,IF(G83=Languages!$A$627,IF(H83="",Languages!$A$672,""),IF(G83=Languages!$A$628,IF(H83="",Languages!$A$673,""),Languages!$A$674)),""),IF(Declaration!$I$4="French",IF(F83=Languages!$B$658,IF(G83=Languages!$B$627,IF(H83="",Languages!$B$672,""),IF(G83=Languages!$B$628,IF(H83="",Languages!$B$673,""),Languages!$B$674)),""),IF(Declaration!$I$4="Spanish",IF(F83=Languages!$C$658,IF(G83=Languages!$C$627,IF(H83="",Languages!$C$672,""),IF(G83=Languages!$C$628,IF(H83="",Languages!$C$673,""),Languages!$C$674)),""),IF(Declaration!$I$4="German",IF(F83=Languages!$D$658,IF(G83=Languages!$D$627,IF(H83="",Languages!$D$672,""),IF(G83=Languages!$D$628,IF(H83="",Languages!$D$673,""),Languages!$D$674)),""),IF(Declaration!$I$4="Chinese",IF(F83=Languages!$E$658,IF(G83=Languages!$E$627,IF(H83="",Languages!$E$672,""),IF(G83=Languages!$E$628,IF(H83="",Languages!$E$673,""),Languages!$E$674)),""),IF(Declaration!$I$4="Japanese",IF(F83=Languages!$F$658,IF(G83=Languages!$F$627,IF(H83="",Languages!$F$672,""),IF(G83=Languages!$F$628,IF(H83="",Languages!$F$673,""),Languages!$F$674)),""),IF(Declaration!$I$4="Portugese",IF(F83=Languages!$G$658,IF(G83=Languages!$G$627,IF(H83="",Languages!$G$672,""),IF(G83=Languages!$G$628,IF(H83="",Languages!$G$673,""),Languages!$G$674)),""))))))))</f>
        <v/>
      </c>
      <c r="K83" s="139"/>
      <c r="L83" s="140"/>
      <c r="M83" s="95"/>
      <c r="N83" s="179">
        <f>IF(F83="",1,2)</f>
        <v>2</v>
      </c>
      <c r="O83" s="179" t="str">
        <f>IF(ISNUMBER(SEARCH($P$2,F83)), IF(G83=Declaration!$Q$2,IF(H83&lt;&gt;"",2,1),IF(G83=Declaration!$Q$3,IF(H83&lt;&gt;"",2,1))),"n")</f>
        <v>n</v>
      </c>
      <c r="P83" s="85">
        <f t="shared" ref="P83" si="58">SUM(N83:O83)</f>
        <v>2</v>
      </c>
      <c r="Q83" s="181" t="str">
        <f t="shared" ref="Q83" si="59">IF(O83="n",IF(N83=2,"y","n"),IF(O83=2,"y","n"))</f>
        <v>y</v>
      </c>
      <c r="R83" s="85" t="str">
        <f>IF(Countries!C82=$N$2,Countries!B82,"")</f>
        <v>Hungary</v>
      </c>
      <c r="S83" s="179"/>
      <c r="T83" s="95"/>
      <c r="U83" s="95"/>
      <c r="V83" s="95"/>
      <c r="W83" s="95"/>
      <c r="X83" s="95"/>
      <c r="Y83" s="95"/>
      <c r="Z83" s="95"/>
      <c r="AA83" s="95"/>
    </row>
    <row r="84" spans="1:32" s="32" customFormat="1" ht="31.5" customHeight="1" x14ac:dyDescent="0.3">
      <c r="B84" s="409" t="str">
        <f>Declaration!B90</f>
        <v>Questions 24-26: Reporting &amp; Internal Accountability</v>
      </c>
      <c r="C84" s="410"/>
      <c r="D84" s="410"/>
      <c r="E84" s="410"/>
      <c r="F84" s="410"/>
      <c r="G84" s="410"/>
      <c r="H84" s="410"/>
      <c r="I84" s="410"/>
      <c r="J84" s="410"/>
      <c r="K84" s="424"/>
      <c r="L84" s="425"/>
      <c r="M84" s="93"/>
      <c r="N84" s="179"/>
      <c r="O84" s="179"/>
      <c r="P84" s="85"/>
      <c r="Q84" s="181"/>
      <c r="R84" s="85" t="str">
        <f>IF(Countries!C83=$N$2,Countries!B83,"")</f>
        <v/>
      </c>
      <c r="S84" s="179"/>
      <c r="T84" s="93"/>
      <c r="U84" s="93"/>
      <c r="V84" s="93"/>
      <c r="W84" s="93"/>
      <c r="X84" s="93"/>
      <c r="Y84" s="93"/>
      <c r="Z84" s="93"/>
      <c r="AA84" s="93"/>
      <c r="AB84" s="31"/>
      <c r="AC84" s="31"/>
      <c r="AD84" s="31"/>
      <c r="AE84" s="31"/>
      <c r="AF84" s="31"/>
    </row>
    <row r="85" spans="1:32" s="29" customFormat="1" ht="62.25" customHeight="1" x14ac:dyDescent="0.3">
      <c r="B85" s="117">
        <f>IF(ISBLANK(Declaration!B91),"",Declaration!B91)</f>
        <v>24</v>
      </c>
      <c r="C85" s="117" t="str">
        <f>IF(ISBLANK(Declaration!C91),"",Declaration!C91)</f>
        <v/>
      </c>
      <c r="D85" s="118" t="str">
        <f>IF(ISBLANK(Declaration!D91),"",Declaration!D91)</f>
        <v>Does your organization have a process for workers and agents to report, without fear of retaliation, matters related to the topic(s) covered by this Declaration?</v>
      </c>
      <c r="E85" s="110" t="str">
        <f>IF(ISBLANK(Declaration!F91),"",Declaration!F91)</f>
        <v>Yes</v>
      </c>
      <c r="F85" s="110" t="str">
        <f>IF(AND(E85&lt;&gt;"",Declaration!G91=""),"x",IF(AND(E85&lt;&gt;"",Declaration!G91&lt;&gt;""),Declaration!G91,""))</f>
        <v>Proof of reporting process required</v>
      </c>
      <c r="G85" s="110" t="str">
        <f>IF(F85&lt;&gt;"x",IF(Declaration!I91&lt;&gt;"",Declaration!I91,IF(Declaration!$I$4="English",Languages!$A$471,IF(Declaration!$I$4="French",Languages!$B$471,IF(Declaration!$I$4="Spanish",Languages!$C$471,IF(Declaration!$I$4="German",Languages!$D$471,IF(Declaration!$I$4="Chinese",Languages!$E$471,IF(Declaration!$I$4="Japanese",Languages!$F$471,IF(Declaration!$I$4="Portugese",Languages!$G$471)))))))),"x")</f>
        <v>URL</v>
      </c>
      <c r="H85" s="110" t="str">
        <f>IF(ISBLANK(Declaration!J91),"",Declaration!J91)</f>
        <v>https://secure.ethicspoint.com/domain/media/en/gui/41502/index.html</v>
      </c>
      <c r="I85"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85" s="132" t="str">
        <f>IF(Declaration!$I$4="English",IF(F85=Languages!$A$659,IF(G85=Languages!$A$627,IF(H85="",Languages!$A$675,""),IF(G85=Languages!$A$628,IF(H85="",Languages!$A$676,""),Languages!$A$677)),""),IF(Declaration!$I$4="French",IF(F85=Languages!$B$659,IF(G85=Languages!$B$627,IF(H85="",Languages!$B$675,""),IF(G85=Languages!$B$628,IF(H85="",Languages!$B$676,""),Languages!$B$677)),""),IF(Declaration!$I$4="Spanish",IF(F85=Languages!$C$659,IF(G85=Languages!$C$627,IF(H85="",Languages!$C$675,""),IF(G85=Languages!$C$628,IF(H85="",Languages!$C$676,""),Languages!$C$677)),""),IF(Declaration!$I$4="German",IF(F85=Languages!$D$659,IF(G85=Languages!$D$627,IF(H85="",Languages!$D$675,""),IF(G85=Languages!$D$628,IF(H85="",Languages!$D$676,""),Languages!$D$677)),""),IF(Declaration!$I$4="Chinese",IF(F85=Languages!$E$659,IF(G85=Languages!$E$627,IF(H85="",Languages!$E$675,""),IF(G85=Languages!$E$628,IF(H85="",Languages!$E$676,""),Languages!$E$677)),""),IF(Declaration!$I$4="Japanese",IF(F85=Languages!$F$659,IF(G85=Languages!$F$627,IF(H85="",Languages!$F$675,""),IF(G85=Languages!$F$628,IF(H85="",Languages!$F$676,""),Languages!$F$677)),""),IF(Declaration!$I$4="Portugese",IF(F85=Languages!$G$659,IF(G85=Languages!$G$627,IF(H85="",Languages!$G$675,""),IF(G85=Languages!$G$628,IF(H85="",Languages!$G$676,""),Languages!$G$677)),""))))))))</f>
        <v/>
      </c>
      <c r="K85" s="136"/>
      <c r="L85" s="137"/>
      <c r="M85" s="95"/>
      <c r="N85" s="179">
        <f>IF(F85="",1,2)</f>
        <v>2</v>
      </c>
      <c r="O85" s="179">
        <f>IF(ISNUMBER(SEARCH($P$2,F85)), IF(G85=Declaration!$Q$2,IF(H85&lt;&gt;"",2,1),IF(G85=Declaration!$Q$3,IF(H85&lt;&gt;"",2,1))),"n")</f>
        <v>2</v>
      </c>
      <c r="P85" s="85">
        <f t="shared" ref="P85:P93" si="60">SUM(N85:O85)</f>
        <v>4</v>
      </c>
      <c r="Q85" s="181" t="str">
        <f t="shared" ref="Q85:Q93" si="61">IF(O85="n",IF(N85=2,"y","n"),IF(O85=2,"y","n"))</f>
        <v>y</v>
      </c>
      <c r="R85" s="85" t="str">
        <f>IF(Countries!C84=$N$2,Countries!B84,"")</f>
        <v>India</v>
      </c>
      <c r="S85" s="179"/>
      <c r="T85" s="95"/>
      <c r="U85" s="95"/>
      <c r="V85" s="95"/>
      <c r="W85" s="95"/>
      <c r="X85" s="95"/>
      <c r="Y85" s="95"/>
      <c r="Z85" s="95"/>
      <c r="AA85" s="95"/>
    </row>
    <row r="86" spans="1:32" s="29" customFormat="1" ht="63.6" customHeight="1" x14ac:dyDescent="0.3">
      <c r="B86" s="141">
        <f>IF(ISBLANK(Declaration!B92),"",Declaration!B92)</f>
        <v>25</v>
      </c>
      <c r="C86" s="142" t="str">
        <f>IF(ISBLANK(Declaration!C92),"",Declaration!C92)</f>
        <v/>
      </c>
      <c r="D86" s="143" t="str">
        <f>IF(ISBLANK(Declaration!D92),"",Declaration!D92)</f>
        <v>Does your organization maintain internal accountability standards and procedures to respond to a failure by workers and agents to meet organization policies on the topic(s) covered by this Declaration?</v>
      </c>
      <c r="E86" s="110" t="str">
        <f>IF(ISBLANK(Declaration!F92),"",Declaration!F92)</f>
        <v>Yes</v>
      </c>
      <c r="F86" s="110" t="str">
        <f>IF(AND(E86&lt;&gt;"",Declaration!G92=""),"x",IF(AND(E86&lt;&gt;"",Declaration!G92&lt;&gt;""),Declaration!G92,""))</f>
        <v>Proof of standard required</v>
      </c>
      <c r="G86" s="110" t="str">
        <f>IF(F86&lt;&gt;"x",IF(Declaration!I92&lt;&gt;"",Declaration!I92,IF(Declaration!$I$4="English",Languages!$A$471,IF(Declaration!$I$4="French",Languages!$B$471,IF(Declaration!$I$4="Spanish",Languages!$C$471,IF(Declaration!$I$4="German",Languages!$D$471,IF(Declaration!$I$4="Chinese",Languages!$E$471,IF(Declaration!$I$4="Japanese",Languages!$F$471,IF(Declaration!$I$4="Portugese",Languages!$G$471)))))))),"x")</f>
        <v>URL</v>
      </c>
      <c r="H86" s="110" t="str">
        <f>IF(ISBLANK(Declaration!J92),"",Declaration!J92)</f>
        <v>https://secure.ethicspoint.com/domain/media/en/gui/41502/index.html</v>
      </c>
      <c r="I86" s="156" t="str">
        <f>IF(Declaration!$I$4="English",Languages!A470,IF(Declaration!$I$4="French",Languages!B470,IF(Declaration!$I$4="Spanish",Languages!C470,IF(Declaration!$I$4="German",Languages!D470,IF(Declaration!$I$4="Chinese",Languages!E470,IF(Declaration!$I$4="Japanese",Languages!F470,IF(Declaration!$I$4="Portugese",Languages!G470)))))))</f>
        <v>Enter Response</v>
      </c>
      <c r="J86" s="135" t="str">
        <f>IF(Declaration!$I$4="English",IF(F86=Languages!$A$660,IF(G86=Languages!$A$627,IF(H86="",Languages!$A$666,""),IF(G86=Languages!$A$628,IF(H86="",Languages!$A$667,""),Languages!$A$677)),""),IF(Declaration!$I$4="French",IF(F86=Languages!$B$660,IF(G86=Languages!$B$627,IF(H86="",Languages!$B$666,""),IF(G86=Languages!$B$628,IF(H86="",Languages!$B$667,""),Languages!$B$677)),""),IF(Declaration!$I$4="Spanish",IF(F86=Languages!$C$660,IF(G86=Languages!$C$627,IF(H86="",Languages!$C$666,""),IF(G86=Languages!$C$628,IF(H86="",Languages!$C$667,""),Languages!$C$677)),""),IF(Declaration!$I$4="German",IF(F86=Languages!$D$660,IF(G86=Languages!$D$627,IF(H86="",Languages!$D$666,""),IF(G86=Languages!$D$628,IF(H86="",Languages!$D$667,""),Languages!$D$677)),""),IF(Declaration!$I$4="Chinese",IF(F86=Languages!$E$660,IF(G86=Languages!$E$627,IF(H86="",Languages!$E$666,""),IF(G86=Languages!$E$628,IF(H86="",Languages!$E$667,""),Languages!$E$677)),""),IF(Declaration!$I$4="Japanese",IF(F86=Languages!$F$660,IF(G86=Languages!$F$627,IF(H86="",Languages!$F$666,""),IF(G86=Languages!$F$628,IF(H86="",Languages!$F$667,""),Languages!$F$677)),""),IF(Declaration!$I$4="Portugese",IF(F86=Languages!$G$660,IF(G86=Languages!$G$627,IF(H86="",Languages!$G$666,""),IF(G86=Languages!$G$628,IF(H86="",Languages!$G$667,""),Languages!$G$677)),""))))))))</f>
        <v/>
      </c>
      <c r="K86" s="128"/>
      <c r="L86" s="129"/>
      <c r="M86" s="95"/>
      <c r="N86" s="179">
        <f>IF(F86="",1,2)</f>
        <v>2</v>
      </c>
      <c r="O86" s="179">
        <f>IF(ISNUMBER(SEARCH($P$2,F86)), IF(G86=Declaration!$Q$2,IF(H86&lt;&gt;"",2,1),IF(G86=Declaration!$Q$3,IF(H86&lt;&gt;"",2,1))),"n")</f>
        <v>2</v>
      </c>
      <c r="P86" s="85">
        <f t="shared" si="60"/>
        <v>4</v>
      </c>
      <c r="Q86" s="181" t="str">
        <f t="shared" si="61"/>
        <v>y</v>
      </c>
      <c r="R86" s="85" t="str">
        <f>IF(Countries!C85=$N$2,Countries!B85,"")</f>
        <v/>
      </c>
      <c r="S86" s="179"/>
      <c r="T86" s="95"/>
      <c r="U86" s="95"/>
      <c r="V86" s="95"/>
      <c r="W86" s="95"/>
      <c r="X86" s="95"/>
      <c r="Y86" s="95"/>
      <c r="Z86" s="95"/>
      <c r="AA86" s="95"/>
    </row>
    <row r="87" spans="1:32" s="32" customFormat="1" ht="65.25" customHeight="1" x14ac:dyDescent="0.3">
      <c r="A87" s="29"/>
      <c r="B87" s="141">
        <f>IF(ISBLANK(Declaration!B93),"",Declaration!B93)</f>
        <v>26</v>
      </c>
      <c r="C87" s="142" t="str">
        <f>IF(ISBLANK(Declaration!C93),"",Declaration!C93)</f>
        <v/>
      </c>
      <c r="D87" s="143" t="str">
        <f>IF(ISBLANK(Declaration!D93),"",Declaration!D93)</f>
        <v>Does your organization have processes in place to provide for or participate in remedy when there is an adverse impact related to the topic(s) covered by this Declaration?</v>
      </c>
      <c r="E87" s="110" t="str">
        <f>IF(ISBLANK(Declaration!F93),"",Declaration!F93)</f>
        <v>Yes</v>
      </c>
      <c r="F87" s="110" t="str">
        <f>IF(AND(E87&lt;&gt;"",Declaration!G93=""),"x",IF(AND(E87&lt;&gt;"",Declaration!G93&lt;&gt;""),Declaration!G93,""))</f>
        <v>Proof of remedy process required</v>
      </c>
      <c r="G87" s="110" t="str">
        <f>IF(F87&lt;&gt;"x",IF(Declaration!I93&lt;&gt;"",Declaration!I93,IF(Declaration!$I$4="English",Languages!$A$471,IF(Declaration!$I$4="French",Languages!$B$471,IF(Declaration!$I$4="Spanish",Languages!$C$471,IF(Declaration!$I$4="German",Languages!$D$471,IF(Declaration!$I$4="Chinese",Languages!$E$471,IF(Declaration!$I$4="Japanese",Languages!$F$471,IF(Declaration!$I$4="Portugese",Languages!$G$471)))))))),"x")</f>
        <v>URL</v>
      </c>
      <c r="H87" s="110" t="str">
        <f>IF(ISBLANK(Declaration!J93),"",Declaration!J93)</f>
        <v>https://secure.ethicspoint.com/domain/media/en/gui/41502/index.html</v>
      </c>
      <c r="I87" s="156" t="str">
        <f>IF(Declaration!$I$4="English",Languages!A470,IF(Declaration!$I$4="French",Languages!B470,IF(Declaration!$I$4="Spanish",Languages!C470,IF(Declaration!$I$4="German",Languages!D470,IF(Declaration!$I$4="Chinese",Languages!E470,IF(Declaration!$I$4="Japanese",Languages!F470,IF(Declaration!$I$4="Portugese",Languages!G470)))))))</f>
        <v>Enter Response</v>
      </c>
      <c r="J87" s="135" t="str">
        <f>IF(Declaration!$I$4="English",IF(F87=Languages!$A$660,IF(G87=Languages!$A$627,IF(H87="",Languages!$A$666,""),IF(G87=Languages!$A$628,IF(H87="",Languages!$A$667,""),Languages!$A$677)),""),IF(Declaration!$I$4="French",IF(F87=Languages!$B$660,IF(G87=Languages!$B$627,IF(H87="",Languages!$B$666,""),IF(G87=Languages!$B$628,IF(H87="",Languages!$B$667,""),Languages!$B$677)),""),IF(Declaration!$I$4="Spanish",IF(F87=Languages!$C$660,IF(G87=Languages!$C$627,IF(H87="",Languages!$C$666,""),IF(G87=Languages!$C$628,IF(H87="",Languages!$C$667,""),Languages!$C$677)),""),IF(Declaration!$I$4="German",IF(F87=Languages!$D$660,IF(G87=Languages!$D$627,IF(H87="",Languages!$D$666,""),IF(G87=Languages!$D$628,IF(H87="",Languages!$D$667,""),Languages!$D$677)),""),IF(Declaration!$I$4="Chinese",IF(F87=Languages!$E$660,IF(G87=Languages!$E$627,IF(H87="",Languages!$E$666,""),IF(G87=Languages!$E$628,IF(H87="",Languages!$E$667,""),Languages!$E$677)),""),IF(Declaration!$I$4="Japanese",IF(F87=Languages!$F$660,IF(G87=Languages!$F$627,IF(H87="",Languages!$F$666,""),IF(G87=Languages!$F$628,IF(H87="",Languages!$F$667,""),Languages!$F$677)),""),IF(Declaration!$I$4="Portugese",IF(F87=Languages!$G$660,IF(G87=Languages!$G$627,IF(H87="",Languages!$G$666,""),IF(G87=Languages!$G$628,IF(H87="",Languages!$G$667,""),Languages!$G$677)),""))))))))</f>
        <v/>
      </c>
      <c r="K87" s="133"/>
      <c r="L87" s="134"/>
      <c r="M87" s="95"/>
      <c r="N87" s="179">
        <f>IF(F87="",1,2)</f>
        <v>2</v>
      </c>
      <c r="O87" s="197">
        <f>IF(ISNUMBER(SEARCH($U$2,F87)), IF(G87=Declaration!$Q$2,IF(H87&lt;&gt;"",2,1),IF(G87=Declaration!$Q$3,IF(H87&lt;&gt;"",2,1))),"n")</f>
        <v>2</v>
      </c>
      <c r="P87" s="85">
        <f t="shared" ref="P87" si="62">SUM(N87:O87)</f>
        <v>4</v>
      </c>
      <c r="Q87" s="181" t="str">
        <f t="shared" ref="Q87" si="63">IF(O87="n",IF(N87=2,"y","n"),IF(O87=2,"y","n"))</f>
        <v>y</v>
      </c>
      <c r="R87" s="85" t="str">
        <f>IF(Countries!C86=$N$2,Countries!B86,"")</f>
        <v/>
      </c>
      <c r="S87" s="179"/>
      <c r="T87" s="93"/>
      <c r="U87" s="93"/>
      <c r="V87" s="93"/>
      <c r="W87" s="93"/>
      <c r="X87" s="93"/>
      <c r="Y87" s="93"/>
      <c r="Z87" s="93"/>
      <c r="AA87" s="93"/>
      <c r="AB87" s="31"/>
      <c r="AC87" s="31"/>
      <c r="AD87" s="31"/>
      <c r="AE87" s="31"/>
      <c r="AF87" s="31"/>
    </row>
    <row r="88" spans="1:32" s="29" customFormat="1" ht="64.349999999999994" customHeight="1" x14ac:dyDescent="0.3">
      <c r="A88" s="32"/>
      <c r="B88" s="426" t="str">
        <f>Declaration!B94</f>
        <v>Question 27: Certification</v>
      </c>
      <c r="C88" s="427"/>
      <c r="D88" s="427"/>
      <c r="E88" s="427"/>
      <c r="F88" s="427"/>
      <c r="G88" s="427"/>
      <c r="H88" s="427"/>
      <c r="I88" s="427"/>
      <c r="J88" s="427"/>
      <c r="K88" s="427"/>
      <c r="L88" s="428"/>
      <c r="M88" s="93"/>
      <c r="N88" s="179"/>
      <c r="O88" s="179"/>
      <c r="P88" s="85"/>
      <c r="Q88" s="181"/>
      <c r="R88" s="85" t="str">
        <f>IF(Countries!C87=$N$2,Countries!B87,"")</f>
        <v/>
      </c>
      <c r="S88" s="179"/>
      <c r="T88" s="95"/>
      <c r="U88" s="95"/>
      <c r="V88" s="95"/>
      <c r="W88" s="95"/>
      <c r="X88" s="95"/>
      <c r="Y88" s="95"/>
      <c r="Z88" s="95"/>
      <c r="AA88" s="95"/>
    </row>
    <row r="89" spans="1:32" s="29" customFormat="1" ht="64.349999999999994" customHeight="1" x14ac:dyDescent="0.3">
      <c r="B89" s="117">
        <f>IF(ISBLANK(Declaration!B95),"",Declaration!B95)</f>
        <v>27</v>
      </c>
      <c r="C89" s="117" t="str">
        <f>IF(ISBLANK(Declaration!C95),"",Declaration!C95)</f>
        <v/>
      </c>
      <c r="D89" s="118" t="str">
        <f>IF(ISBLANK(Declaration!D95),"",Declaration!D95)</f>
        <v>Does your organization prioritize the use of ethical recruitment agencies certified by credible assurance schemes?</v>
      </c>
      <c r="E89" s="110" t="str">
        <f>IF(ISBLANK(Declaration!F95),"",Declaration!F95)</f>
        <v>No</v>
      </c>
      <c r="F89" s="110" t="str">
        <f>IF(AND(E89&lt;&gt;"",Declaration!G95=""),"x",IF(AND(E89&lt;&gt;"",Declaration!G95&lt;&gt;""),Declaration!G95,""))</f>
        <v>x</v>
      </c>
      <c r="G89" s="110" t="str">
        <f>IF(F89&lt;&gt;"x",IF(Declaration!I95&lt;&gt;"",Declaration!I95,IF(Declaration!$I$4="English",Languages!$A$471,IF(Declaration!$I$4="French",Languages!$B$471,IF(Declaration!$I$4="Spanish",Languages!$C$471,IF(Declaration!$I$4="German",Languages!$D$471,IF(Declaration!$I$4="Chinese",Languages!$E$471,IF(Declaration!$I$4="Japanese",Languages!$F$471,IF(Declaration!$I$4="Portugese",Languages!$G$471)))))))),"x")</f>
        <v>x</v>
      </c>
      <c r="H89" s="110" t="str">
        <f>IF(ISBLANK(Declaration!J95),"",Declaration!J95)</f>
        <v/>
      </c>
      <c r="I89"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89" s="132" t="str">
        <f>IF(Declaration!$I$4="English",IF(F89=Languages!$A$659,IF(G89=Languages!$A$627,IF(H89="",Languages!$A$675,""),IF(G89=Languages!$A$628,IF(H89="",Languages!$A$676,""),Languages!$A$677)),""),IF(Declaration!$I$4="French",IF(F89=Languages!$B$659,IF(G89=Languages!$B$627,IF(H89="",Languages!$B$675,""),IF(G89=Languages!$B$628,IF(H89="",Languages!$B$676,""),Languages!$B$677)),""),IF(Declaration!$I$4="Spanish",IF(F89=Languages!$C$659,IF(G89=Languages!$C$627,IF(H89="",Languages!$C$675,""),IF(G89=Languages!$C$628,IF(H89="",Languages!$C$676,""),Languages!$C$677)),""),IF(Declaration!$I$4="German",IF(F89=Languages!$D$659,IF(G89=Languages!$D$627,IF(H89="",Languages!$D$675,""),IF(G89=Languages!$D$628,IF(H89="",Languages!$D$676,""),Languages!$D$677)),""),IF(Declaration!$I$4="Chinese",IF(F89=Languages!$E$659,IF(G89=Languages!$E$627,IF(H89="",Languages!$E$675,""),IF(G89=Languages!$E$628,IF(H89="",Languages!$E$676,""),Languages!$E$677)),""),IF(Declaration!$I$4="Japanese",IF(F89=Languages!$F$659,IF(G89=Languages!$F$627,IF(H89="",Languages!$F$675,""),IF(G89=Languages!$F$628,IF(H89="",Languages!$F$676,""),Languages!$F$677)),""),IF(Declaration!$I$4="Portugese",IF(F89=Languages!$G$659,IF(G89=Languages!$G$627,IF(H89="",Languages!$G$675,""),IF(G89=Languages!$G$628,IF(H89="",Languages!$G$676,""),Languages!$G$677)),""))))))))</f>
        <v/>
      </c>
      <c r="K89" s="133"/>
      <c r="L89" s="134"/>
      <c r="M89" s="95"/>
      <c r="N89" s="179">
        <f>IF(F89="",1,2)</f>
        <v>2</v>
      </c>
      <c r="O89" s="197" t="str">
        <f>IF(ISNUMBER(SEARCH($S$2,F89)), IF(G89=Declaration!$Q$2,IF(H89&lt;&gt;"",2,1),IF(G89=Declaration!$Q$3,IF(H89&lt;&gt;"",2,1))),"n")</f>
        <v>n</v>
      </c>
      <c r="P89" s="85">
        <f t="shared" si="60"/>
        <v>2</v>
      </c>
      <c r="Q89" s="181" t="str">
        <f t="shared" si="61"/>
        <v>y</v>
      </c>
      <c r="R89" s="85" t="str">
        <f>IF(Countries!C88=$N$2,Countries!B88,"")</f>
        <v/>
      </c>
      <c r="S89" s="179"/>
      <c r="T89" s="95"/>
      <c r="U89" s="95"/>
      <c r="V89" s="95"/>
      <c r="W89" s="95"/>
      <c r="X89" s="95"/>
      <c r="Y89" s="95"/>
      <c r="Z89" s="95"/>
      <c r="AA89" s="95"/>
    </row>
    <row r="90" spans="1:32" s="32" customFormat="1" ht="31.5" customHeight="1" x14ac:dyDescent="0.3">
      <c r="B90" s="426" t="str">
        <f>Declaration!B96</f>
        <v>Question 28: Public Disclosure</v>
      </c>
      <c r="C90" s="427"/>
      <c r="D90" s="427"/>
      <c r="E90" s="427"/>
      <c r="F90" s="427"/>
      <c r="G90" s="427"/>
      <c r="H90" s="427"/>
      <c r="I90" s="427"/>
      <c r="J90" s="427"/>
      <c r="K90" s="427"/>
      <c r="L90" s="428"/>
      <c r="M90" s="93"/>
      <c r="N90" s="179"/>
      <c r="O90" s="179"/>
      <c r="P90" s="85"/>
      <c r="Q90" s="181"/>
      <c r="R90" s="85" t="str">
        <f>IF(Countries!C89=$N$2,Countries!B89,"")</f>
        <v>Israel</v>
      </c>
      <c r="S90" s="179"/>
      <c r="T90" s="93"/>
      <c r="U90" s="93"/>
      <c r="V90" s="93"/>
      <c r="W90" s="93"/>
      <c r="X90" s="93"/>
      <c r="Y90" s="93"/>
      <c r="Z90" s="93"/>
      <c r="AA90" s="93"/>
      <c r="AB90" s="31"/>
      <c r="AC90" s="31"/>
      <c r="AD90" s="31"/>
      <c r="AE90" s="31"/>
      <c r="AF90" s="31"/>
    </row>
    <row r="91" spans="1:32" s="29" customFormat="1" ht="66" customHeight="1" x14ac:dyDescent="0.3">
      <c r="B91" s="117">
        <f>IF(ISBLANK(Declaration!B97),"",Declaration!B97)</f>
        <v>28</v>
      </c>
      <c r="C91" s="117" t="str">
        <f>IF(ISBLANK(Declaration!C97),"",Declaration!C97)</f>
        <v/>
      </c>
      <c r="D91" s="118" t="str">
        <f>IF(ISBLANK(Declaration!D97),"",Declaration!D97)</f>
        <v>Does your organization publicly disclose information on the topic(s) covered by this Declaration? Note: Public disclosures may be compiled to comply with legal or regulatory obligations.</v>
      </c>
      <c r="E91" s="110" t="str">
        <f>IF(ISBLANK(Declaration!F97),"",Declaration!F97)</f>
        <v>Yes</v>
      </c>
      <c r="F91" s="110" t="str">
        <f>IF(AND(E91&lt;&gt;"",Declaration!G97=""),"x",IF(AND(E91&lt;&gt;"",Declaration!G97&lt;&gt;""),Declaration!G97,""))</f>
        <v>Proof of public disclosure required</v>
      </c>
      <c r="G91" s="110" t="str">
        <f>IF(F91&lt;&gt;"x",IF(Declaration!I97&lt;&gt;"",Declaration!I97,IF(Declaration!$I$4="English",Languages!$A$471,IF(Declaration!$I$4="French",Languages!$B$471,IF(Declaration!$I$4="Spanish",Languages!$C$471,IF(Declaration!$I$4="German",Languages!$D$471,IF(Declaration!$I$4="Chinese",Languages!$E$471,IF(Declaration!$I$4="Japanese",Languages!$F$471,IF(Declaration!$I$4="Portugese",Languages!$G$471)))))))),"x")</f>
        <v>URL</v>
      </c>
      <c r="H91" s="110" t="str">
        <f>IF(ISBLANK(Declaration!J97),"",Declaration!J97)</f>
        <v>https://www.tti.com/content/ttiinc/en/about/sustainability.html</v>
      </c>
      <c r="I91" s="154" t="str">
        <f>IF(Declaration!$I$4="English",Languages!A470,IF(Declaration!$I$4="French",Languages!B470,IF(Declaration!$I$4="Spanish",Languages!C470,IF(Declaration!$I$4="German",Languages!D470,IF(Declaration!$I$4="Chinese",Languages!E470,IF(Declaration!$I$4="Japanese",Languages!F470,IF(Declaration!$I$4="Portugese",Languages!G470)))))))</f>
        <v>Enter Response</v>
      </c>
      <c r="J91" s="132"/>
      <c r="K91" s="133"/>
      <c r="L91" s="134"/>
      <c r="M91" s="95"/>
      <c r="N91" s="179">
        <f>IF(F91="",1,2)</f>
        <v>2</v>
      </c>
      <c r="O91" s="179">
        <f>IF(ISNUMBER(SEARCH($P$2,F91)), IF(G91=Declaration!$Q$2,IF(H91&lt;&gt;"",2,1),IF(G91=Declaration!$Q$3,IF(H91&lt;&gt;"",2,1))),"n")</f>
        <v>2</v>
      </c>
      <c r="P91" s="85">
        <f t="shared" si="60"/>
        <v>4</v>
      </c>
      <c r="Q91" s="181" t="str">
        <f t="shared" si="61"/>
        <v>y</v>
      </c>
      <c r="R91" s="85" t="str">
        <f>IF(Countries!C90=$N$2,Countries!B90,"")</f>
        <v>Italy</v>
      </c>
      <c r="S91" s="179"/>
      <c r="T91" s="95"/>
      <c r="U91" s="95"/>
      <c r="V91" s="95"/>
      <c r="W91" s="95"/>
      <c r="X91" s="95"/>
      <c r="Y91" s="95"/>
      <c r="Z91" s="95"/>
      <c r="AA91" s="95"/>
    </row>
    <row r="92" spans="1:32" s="11" customFormat="1" ht="31.5" customHeight="1" x14ac:dyDescent="0.3">
      <c r="B92" s="412" t="str">
        <f>Declaration!B99</f>
        <v xml:space="preserve">Certification </v>
      </c>
      <c r="C92" s="413"/>
      <c r="D92" s="413"/>
      <c r="E92" s="413"/>
      <c r="F92" s="413"/>
      <c r="G92" s="413"/>
      <c r="H92" s="413"/>
      <c r="I92" s="413"/>
      <c r="J92" s="413"/>
      <c r="K92" s="413"/>
      <c r="L92" s="414"/>
      <c r="M92" s="98"/>
      <c r="N92" s="179"/>
      <c r="O92" s="179"/>
      <c r="P92" s="85"/>
      <c r="Q92" s="181"/>
      <c r="R92" s="85" t="str">
        <f>IF(Countries!C91=$N$2,Countries!B91,"")</f>
        <v/>
      </c>
      <c r="S92" s="179"/>
      <c r="T92" s="98"/>
      <c r="U92" s="98"/>
      <c r="V92" s="98"/>
      <c r="W92" s="98"/>
      <c r="X92" s="98"/>
      <c r="Y92" s="98"/>
      <c r="Z92" s="98"/>
      <c r="AA92" s="98"/>
      <c r="AB92" s="10"/>
      <c r="AC92" s="10"/>
      <c r="AD92" s="10"/>
      <c r="AE92" s="10"/>
      <c r="AF92" s="10"/>
    </row>
    <row r="93" spans="1:32" s="29" customFormat="1" ht="94.35" customHeight="1" x14ac:dyDescent="0.3">
      <c r="B93" s="418"/>
      <c r="C93" s="419"/>
      <c r="D93" s="131" t="str">
        <f>Declaration!B100</f>
        <v>Do you certify that all the answers provided in this document are true and accurate to the best of your knowledge and understanding?</v>
      </c>
      <c r="E93" s="110" t="str">
        <f>IF(ISBLANK(Declaration!L100),"",Declaration!L100)</f>
        <v>Yes</v>
      </c>
      <c r="F93" s="110" t="str">
        <f>IF(AND(E93&lt;&gt;"",Declaration!G100=""),"x",IF(AND(E93&lt;&gt;"",Declaration!G100&lt;&gt;""),Declaration!G100,""))</f>
        <v>x</v>
      </c>
      <c r="G93" s="110" t="str">
        <f>IF(F93&lt;&gt;"x",IF(Declaration!I100&lt;&gt;"",Declaration!I99,IF(Declaration!$I$4="English",Languages!$A$471,IF(Declaration!$I$4="French",Languages!$B$471,IF(Declaration!$I$4="Spanish",Languages!$C$471,IF(Declaration!$I$4="German",Languages!$D$471,IF(Declaration!$I$4="Chinese",Languages!$E$471,IF(Declaration!$I$4="Japanese",Languages!$F$471,IF(Declaration!$I$4="Portugese",Languages!$G$471)))))))),"x")</f>
        <v>x</v>
      </c>
      <c r="H93" s="110" t="str">
        <f>IF(ISBLANK(Declaration!J100),"",Declaration!J100)</f>
        <v/>
      </c>
      <c r="I93" s="266" t="str">
        <f>IF(Declaration!$I$4="English",Languages!A470,IF(Declaration!$I$4="French",Languages!B470,IF(Declaration!$I$4="Spanish",Languages!C470,IF(Declaration!$I$4="German",Languages!D470,IF(Declaration!$I$4="Chinese",Languages!E470,IF(Declaration!$I$4="Japanese",Languages!F470,IF(Declaration!$I$4="Portugese",Languages!G470)))))))</f>
        <v>Enter Response</v>
      </c>
      <c r="J93" s="132"/>
      <c r="K93" s="139"/>
      <c r="L93" s="140"/>
      <c r="M93" s="95"/>
      <c r="N93" s="179">
        <f>IF(F93="",1,2)</f>
        <v>2</v>
      </c>
      <c r="O93" s="179" t="str">
        <f>IF(ISNUMBER(SEARCH($P$2,F93)), IF(G93=Declaration!$Q$2,IF(H93&lt;&gt;"",2,1),IF(G93=Declaration!$Q$3,IF(H93&lt;&gt;"",2,1))),"n")</f>
        <v>n</v>
      </c>
      <c r="P93" s="85">
        <f t="shared" si="60"/>
        <v>2</v>
      </c>
      <c r="Q93" s="181" t="str">
        <f t="shared" si="61"/>
        <v>y</v>
      </c>
      <c r="R93" s="85" t="str">
        <f>IF(Countries!C92=$N$2,Countries!B92,"")</f>
        <v>Japan</v>
      </c>
      <c r="S93" s="179"/>
      <c r="T93" s="95"/>
      <c r="U93" s="95"/>
      <c r="V93" s="95"/>
      <c r="W93" s="95"/>
      <c r="X93" s="95"/>
      <c r="Y93" s="95"/>
      <c r="Z93" s="95"/>
      <c r="AA93" s="95"/>
    </row>
    <row r="94" spans="1:32" ht="15.6" customHeight="1" x14ac:dyDescent="0.3">
      <c r="B94" s="415" t="s">
        <v>5129</v>
      </c>
      <c r="C94" s="416"/>
      <c r="D94" s="416"/>
      <c r="E94" s="416"/>
      <c r="F94" s="416"/>
      <c r="G94" s="416"/>
      <c r="H94" s="416"/>
      <c r="I94" s="416"/>
      <c r="J94" s="416"/>
      <c r="K94" s="416"/>
      <c r="L94" s="417"/>
      <c r="N94" s="179"/>
      <c r="O94" s="179"/>
      <c r="P94" s="85"/>
      <c r="Q94" s="181"/>
      <c r="R94" s="85" t="str">
        <f>IF(Countries!C93=$N$2,Countries!B93,"")</f>
        <v/>
      </c>
      <c r="S94" s="179"/>
    </row>
    <row r="95" spans="1:32" ht="15.75" x14ac:dyDescent="0.3">
      <c r="N95" s="179"/>
      <c r="O95" s="179"/>
      <c r="P95" s="85"/>
      <c r="Q95" s="180"/>
      <c r="R95" s="85" t="str">
        <f>IF(Countries!C94=$N$2,Countries!B94,"")</f>
        <v/>
      </c>
      <c r="S95" s="179" t="str">
        <f>IF(OR(Sectors!C89="Yes",Sectors!C89="Oui",Sectors!C89="Sí",Sectors!C89="Ja",Sectors!C89="是",Sectors!C89="はい",Sectors!C89="Sim"),Sectors!B89,"")</f>
        <v/>
      </c>
    </row>
    <row r="96" spans="1:32" ht="15.75" hidden="1" x14ac:dyDescent="0.3">
      <c r="N96" s="179"/>
      <c r="O96" s="179"/>
      <c r="P96" s="85"/>
      <c r="Q96" s="180"/>
      <c r="R96" s="85" t="str">
        <f>IF(Countries!C95=$N$2,Countries!B95,"")</f>
        <v/>
      </c>
      <c r="S96" s="179" t="str">
        <f>IF(OR(Sectors!C90="Yes",Sectors!C90="Oui",Sectors!C90="Sí",Sectors!C90="Ja",Sectors!C90="是",Sectors!C90="はい",Sectors!C90="Sim"),Sectors!B90,"")</f>
        <v/>
      </c>
    </row>
    <row r="97" spans="14:19" ht="15.75" hidden="1" x14ac:dyDescent="0.3">
      <c r="N97" s="179"/>
      <c r="O97" s="179"/>
      <c r="P97" s="85"/>
      <c r="Q97" s="180"/>
      <c r="R97" s="85" t="str">
        <f>IF(Countries!C96=$N$2,Countries!B96,"")</f>
        <v/>
      </c>
      <c r="S97" s="179" t="str">
        <f>IF(OR(Sectors!C91="Yes",Sectors!C91="Oui",Sectors!C91="Sí",Sectors!C91="Ja",Sectors!C91="是",Sectors!C91="はい",Sectors!C91="Sim"),Sectors!B91,"")</f>
        <v/>
      </c>
    </row>
    <row r="98" spans="14:19" ht="15.75" hidden="1" x14ac:dyDescent="0.3">
      <c r="N98" s="179"/>
      <c r="O98" s="179"/>
      <c r="P98" s="85"/>
      <c r="Q98" s="180"/>
      <c r="R98" s="85" t="str">
        <f>IF(Countries!C97=$N$2,Countries!B97,"")</f>
        <v/>
      </c>
      <c r="S98" s="179" t="str">
        <f>IF(OR(Sectors!C92="Yes",Sectors!C92="Oui",Sectors!C92="Sí",Sectors!C92="Ja",Sectors!C92="是",Sectors!C92="はい",Sectors!C92="Sim"),Sectors!B92,"")</f>
        <v/>
      </c>
    </row>
    <row r="99" spans="14:19" ht="15.75" hidden="1" x14ac:dyDescent="0.3">
      <c r="N99" s="179"/>
      <c r="O99" s="179"/>
      <c r="P99" s="85"/>
      <c r="Q99" s="180"/>
      <c r="R99" s="85" t="str">
        <f>IF(Countries!C98=$N$2,Countries!B98,"")</f>
        <v>Korea, South</v>
      </c>
      <c r="S99" s="179" t="str">
        <f>IF(OR(Sectors!C93="Yes",Sectors!C93="Oui",Sectors!C93="Sí",Sectors!C93="Ja",Sectors!C93="是",Sectors!C93="はい",Sectors!C93="Sim"),Sectors!B93,"")</f>
        <v/>
      </c>
    </row>
    <row r="100" spans="14:19" ht="15.75" hidden="1" x14ac:dyDescent="0.3">
      <c r="N100" s="179"/>
      <c r="O100" s="179"/>
      <c r="P100" s="85"/>
      <c r="Q100" s="180"/>
      <c r="R100" s="85" t="str">
        <f>IF(Countries!C99=$N$2,Countries!B99,"")</f>
        <v>Kosovo</v>
      </c>
      <c r="S100" s="179" t="str">
        <f>IF(OR(Sectors!C94="Yes",Sectors!C94="Oui",Sectors!C94="Sí",Sectors!C94="Ja",Sectors!C94="是",Sectors!C94="はい",Sectors!C94="Sim"),Sectors!B94,"")</f>
        <v/>
      </c>
    </row>
    <row r="101" spans="14:19" ht="15.75" hidden="1" x14ac:dyDescent="0.3">
      <c r="N101" s="179"/>
      <c r="O101" s="179"/>
      <c r="P101" s="85"/>
      <c r="Q101" s="180"/>
      <c r="R101" s="85" t="str">
        <f>IF(Countries!C100=$N$2,Countries!B100,"")</f>
        <v/>
      </c>
      <c r="S101" s="179" t="str">
        <f>IF(OR(Sectors!C95="Yes",Sectors!C95="Oui",Sectors!C95="Sí",Sectors!C95="Ja",Sectors!C95="是",Sectors!C95="はい",Sectors!C95="Sim"),Sectors!B95,"")</f>
        <v/>
      </c>
    </row>
    <row r="102" spans="14:19" ht="15.75" hidden="1" x14ac:dyDescent="0.3">
      <c r="N102" s="179"/>
      <c r="O102" s="179"/>
      <c r="P102" s="85"/>
      <c r="Q102" s="180"/>
      <c r="R102" s="85" t="str">
        <f>IF(Countries!C101=$N$2,Countries!B101,"")</f>
        <v/>
      </c>
      <c r="S102" s="179" t="str">
        <f>IF(OR(Sectors!C96="Yes",Sectors!C96="Oui",Sectors!C96="Sí",Sectors!C96="Ja",Sectors!C96="是",Sectors!C96="はい",Sectors!C96="Sim"),Sectors!B96,"")</f>
        <v/>
      </c>
    </row>
    <row r="103" spans="14:19" ht="15.75" hidden="1" x14ac:dyDescent="0.3">
      <c r="N103" s="179"/>
      <c r="O103" s="179"/>
      <c r="P103" s="85"/>
      <c r="Q103" s="180"/>
      <c r="R103" s="85" t="str">
        <f>IF(Countries!C102=$N$2,Countries!B102,"")</f>
        <v/>
      </c>
      <c r="S103" s="179" t="str">
        <f>IF(OR(Sectors!C97="Yes",Sectors!C97="Oui",Sectors!C97="Sí",Sectors!C97="Ja",Sectors!C97="是",Sectors!C97="はい",Sectors!C97="Sim"),Sectors!B97,"")</f>
        <v/>
      </c>
    </row>
    <row r="104" spans="14:19" ht="15.75" hidden="1" x14ac:dyDescent="0.3">
      <c r="N104" s="179"/>
      <c r="O104" s="179"/>
      <c r="P104" s="85"/>
      <c r="Q104" s="180"/>
      <c r="R104" s="85" t="str">
        <f>IF(Countries!C103=$N$2,Countries!B103,"")</f>
        <v/>
      </c>
      <c r="S104" s="179" t="str">
        <f>IF(OR(Sectors!C98="Yes",Sectors!C98="Oui",Sectors!C98="Sí",Sectors!C98="Ja",Sectors!C98="是",Sectors!C98="はい",Sectors!C98="Sim"),Sectors!B98,"")</f>
        <v/>
      </c>
    </row>
    <row r="105" spans="14:19" ht="15.75" hidden="1" x14ac:dyDescent="0.3">
      <c r="N105" s="179"/>
      <c r="O105" s="179"/>
      <c r="P105" s="85"/>
      <c r="Q105" s="180"/>
      <c r="R105" s="85" t="str">
        <f>IF(Countries!C104=$N$2,Countries!B104,"")</f>
        <v/>
      </c>
      <c r="S105" s="179" t="str">
        <f>IF(OR(Sectors!C99="Yes",Sectors!C99="Oui",Sectors!C99="Sí",Sectors!C99="Ja",Sectors!C99="是",Sectors!C99="はい",Sectors!C99="Sim"),Sectors!B99,"")</f>
        <v/>
      </c>
    </row>
    <row r="106" spans="14:19" ht="15.75" hidden="1" x14ac:dyDescent="0.3">
      <c r="N106" s="179"/>
      <c r="O106" s="179"/>
      <c r="P106" s="85"/>
      <c r="Q106" s="180"/>
      <c r="R106" s="85" t="str">
        <f>IF(Countries!C105=$N$2,Countries!B105,"")</f>
        <v/>
      </c>
      <c r="S106" s="179" t="str">
        <f>IF(OR(Sectors!C100="Yes",Sectors!C100="Oui",Sectors!C100="Sí",Sectors!C100="Ja",Sectors!C100="是",Sectors!C100="はい",Sectors!C100="Sim"),Sectors!B100,"")</f>
        <v/>
      </c>
    </row>
    <row r="107" spans="14:19" ht="15.75" hidden="1" x14ac:dyDescent="0.3">
      <c r="N107" s="179"/>
      <c r="O107" s="179"/>
      <c r="P107" s="85"/>
      <c r="Q107" s="180"/>
      <c r="R107" s="85" t="str">
        <f>IF(Countries!C106=$N$2,Countries!B106,"")</f>
        <v/>
      </c>
      <c r="S107" s="179" t="str">
        <f>IF(OR(Sectors!C101="Yes",Sectors!C101="Oui",Sectors!C101="Sí",Sectors!C101="Ja",Sectors!C101="是",Sectors!C101="はい",Sectors!C101="Sim"),Sectors!B101,"")</f>
        <v/>
      </c>
    </row>
    <row r="108" spans="14:19" ht="15.75" hidden="1" x14ac:dyDescent="0.3">
      <c r="N108" s="179"/>
      <c r="O108" s="179"/>
      <c r="P108" s="85"/>
      <c r="Q108" s="180"/>
      <c r="R108" s="85" t="str">
        <f>IF(Countries!C107=$N$2,Countries!B107,"")</f>
        <v/>
      </c>
      <c r="S108" s="179" t="str">
        <f>IF(OR(Sectors!C102="Yes",Sectors!C102="Oui",Sectors!C102="Sí",Sectors!C102="Ja",Sectors!C102="是",Sectors!C102="はい",Sectors!C102="Sim"),Sectors!B102,"")</f>
        <v/>
      </c>
    </row>
    <row r="109" spans="14:19" ht="15.75" hidden="1" x14ac:dyDescent="0.3">
      <c r="N109" s="179"/>
      <c r="O109" s="179"/>
      <c r="P109" s="85"/>
      <c r="Q109" s="180"/>
      <c r="R109" s="85" t="str">
        <f>IF(Countries!C108=$N$2,Countries!B108,"")</f>
        <v/>
      </c>
      <c r="S109" s="179" t="str">
        <f>IF(OR(Sectors!C103="Yes",Sectors!C103="Oui",Sectors!C103="Sí",Sectors!C103="Ja",Sectors!C103="是",Sectors!C103="はい",Sectors!C103="Sim"),Sectors!B103,"")</f>
        <v/>
      </c>
    </row>
    <row r="110" spans="14:19" ht="15.75" hidden="1" x14ac:dyDescent="0.3">
      <c r="N110" s="179"/>
      <c r="O110" s="179"/>
      <c r="P110" s="85"/>
      <c r="Q110" s="180"/>
      <c r="R110" s="85" t="str">
        <f>IF(Countries!C109=$N$2,Countries!B109,"")</f>
        <v>Lithuania</v>
      </c>
      <c r="S110" s="179" t="str">
        <f>IF(OR(Sectors!C104="Yes",Sectors!C104="Oui",Sectors!C104="Sí",Sectors!C104="Ja",Sectors!C104="是",Sectors!C104="はい",Sectors!C104="Sim"),Sectors!B104,"")</f>
        <v/>
      </c>
    </row>
    <row r="111" spans="14:19" ht="15.75" hidden="1" x14ac:dyDescent="0.3">
      <c r="N111" s="179"/>
      <c r="O111" s="179"/>
      <c r="P111" s="85"/>
      <c r="Q111" s="180"/>
      <c r="R111" s="85" t="str">
        <f>IF(Countries!C110=$N$2,Countries!B110,"")</f>
        <v/>
      </c>
      <c r="S111" s="179" t="str">
        <f>IF(OR(Sectors!C105="Yes",Sectors!C105="Oui",Sectors!C105="Sí",Sectors!C105="Ja",Sectors!C105="是",Sectors!C105="はい",Sectors!C105="Sim"),Sectors!B105,"")</f>
        <v/>
      </c>
    </row>
    <row r="112" spans="14:19" ht="15.75" hidden="1" x14ac:dyDescent="0.3">
      <c r="N112" s="179"/>
      <c r="O112" s="179"/>
      <c r="P112" s="85"/>
      <c r="Q112" s="180"/>
      <c r="R112" s="85" t="str">
        <f>IF(Countries!C111=$N$2,Countries!B111,"")</f>
        <v/>
      </c>
      <c r="S112" s="179" t="str">
        <f>IF(OR(Sectors!C106="Yes",Sectors!C106="Oui",Sectors!C106="Sí",Sectors!C106="Ja",Sectors!C106="是",Sectors!C106="はい",Sectors!C106="Sim"),Sectors!B106,"")</f>
        <v/>
      </c>
    </row>
    <row r="113" spans="18:18" ht="15.75" hidden="1" x14ac:dyDescent="0.3">
      <c r="R113" s="85" t="str">
        <f>IF(Countries!C112=$N$2,Countries!B112,"")</f>
        <v/>
      </c>
    </row>
    <row r="114" spans="18:18" ht="15.75" hidden="1" x14ac:dyDescent="0.3">
      <c r="R114" s="85" t="str">
        <f>IF(Countries!C113=$N$2,Countries!B113,"")</f>
        <v/>
      </c>
    </row>
    <row r="115" spans="18:18" ht="15.75" hidden="1" x14ac:dyDescent="0.3">
      <c r="R115" s="85" t="str">
        <f>IF(Countries!C114=$N$2,Countries!B114,"")</f>
        <v>Malaysia</v>
      </c>
    </row>
    <row r="116" spans="18:18" ht="15.75" hidden="1" x14ac:dyDescent="0.3">
      <c r="R116" s="85" t="str">
        <f>IF(Countries!C115=$N$2,Countries!B115,"")</f>
        <v/>
      </c>
    </row>
    <row r="117" spans="18:18" ht="15.75" hidden="1" x14ac:dyDescent="0.3">
      <c r="R117" s="85" t="str">
        <f>IF(Countries!C116=$N$2,Countries!B116,"")</f>
        <v/>
      </c>
    </row>
    <row r="118" spans="18:18" ht="15.75" hidden="1" x14ac:dyDescent="0.3">
      <c r="R118" s="85" t="str">
        <f>IF(Countries!C117=$N$2,Countries!B117,"")</f>
        <v/>
      </c>
    </row>
    <row r="119" spans="18:18" ht="15.75" hidden="1" x14ac:dyDescent="0.3">
      <c r="R119" s="85" t="str">
        <f>IF(Countries!C118=$N$2,Countries!B118,"")</f>
        <v/>
      </c>
    </row>
    <row r="120" spans="18:18" ht="15.75" hidden="1" x14ac:dyDescent="0.3">
      <c r="R120" s="85" t="str">
        <f>IF(Countries!C119=$N$2,Countries!B119,"")</f>
        <v/>
      </c>
    </row>
    <row r="121" spans="18:18" ht="15.75" hidden="1" x14ac:dyDescent="0.3">
      <c r="R121" s="85" t="str">
        <f>IF(Countries!C120=$N$2,Countries!B120,"")</f>
        <v/>
      </c>
    </row>
    <row r="122" spans="18:18" ht="15.75" hidden="1" x14ac:dyDescent="0.3">
      <c r="R122" s="85" t="str">
        <f>IF(Countries!C121=$N$2,Countries!B121,"")</f>
        <v>Mexico</v>
      </c>
    </row>
    <row r="123" spans="18:18" ht="15.75" hidden="1" x14ac:dyDescent="0.3">
      <c r="R123" s="85" t="str">
        <f>IF(Countries!C122=$N$2,Countries!B122,"")</f>
        <v/>
      </c>
    </row>
    <row r="124" spans="18:18" ht="15.75" hidden="1" x14ac:dyDescent="0.3">
      <c r="R124" s="85" t="str">
        <f>IF(Countries!C123=$N$2,Countries!B123,"")</f>
        <v/>
      </c>
    </row>
    <row r="125" spans="18:18" ht="15.75" hidden="1" x14ac:dyDescent="0.3">
      <c r="R125" s="85" t="str">
        <f>IF(Countries!C124=$N$2,Countries!B124,"")</f>
        <v/>
      </c>
    </row>
    <row r="126" spans="18:18" ht="15.75" hidden="1" x14ac:dyDescent="0.3">
      <c r="R126" s="85" t="str">
        <f>IF(Countries!C125=$N$2,Countries!B125,"")</f>
        <v/>
      </c>
    </row>
    <row r="127" spans="18:18" ht="15.75" hidden="1" x14ac:dyDescent="0.3">
      <c r="R127" s="85" t="str">
        <f>IF(Countries!C126=$N$2,Countries!B126,"")</f>
        <v/>
      </c>
    </row>
    <row r="128" spans="18:18" ht="15.75" hidden="1" x14ac:dyDescent="0.3">
      <c r="R128" s="85" t="str">
        <f>IF(Countries!C127=$N$2,Countries!B127,"")</f>
        <v/>
      </c>
    </row>
    <row r="129" spans="18:18" ht="15.75" hidden="1" x14ac:dyDescent="0.3">
      <c r="R129" s="85" t="str">
        <f>IF(Countries!C128=$N$2,Countries!B128,"")</f>
        <v/>
      </c>
    </row>
    <row r="130" spans="18:18" ht="15.75" hidden="1" x14ac:dyDescent="0.3">
      <c r="R130" s="85" t="str">
        <f>IF(Countries!C129=$N$2,Countries!B129,"")</f>
        <v/>
      </c>
    </row>
    <row r="131" spans="18:18" ht="15.75" hidden="1" x14ac:dyDescent="0.3">
      <c r="R131" s="85" t="str">
        <f>IF(Countries!C130=$N$2,Countries!B130,"")</f>
        <v/>
      </c>
    </row>
    <row r="132" spans="18:18" ht="15.75" hidden="1" x14ac:dyDescent="0.3">
      <c r="R132" s="85" t="str">
        <f>IF(Countries!C131=$N$2,Countries!B131,"")</f>
        <v/>
      </c>
    </row>
    <row r="133" spans="18:18" ht="15.75" hidden="1" x14ac:dyDescent="0.3">
      <c r="R133" s="85" t="str">
        <f>IF(Countries!C132=$N$2,Countries!B132,"")</f>
        <v>Nepal</v>
      </c>
    </row>
    <row r="134" spans="18:18" ht="15.75" hidden="1" x14ac:dyDescent="0.3">
      <c r="R134" s="85" t="str">
        <f>IF(Countries!C133=$N$2,Countries!B133,"")</f>
        <v>Netherlands</v>
      </c>
    </row>
    <row r="135" spans="18:18" ht="15.75" hidden="1" x14ac:dyDescent="0.3">
      <c r="R135" s="85" t="str">
        <f>IF(Countries!C134=$N$2,Countries!B134,"")</f>
        <v>New Zealand</v>
      </c>
    </row>
    <row r="136" spans="18:18" ht="15.75" hidden="1" x14ac:dyDescent="0.3">
      <c r="R136" s="85" t="str">
        <f>IF(Countries!C135=$N$2,Countries!B135,"")</f>
        <v/>
      </c>
    </row>
    <row r="137" spans="18:18" ht="15.75" hidden="1" x14ac:dyDescent="0.3">
      <c r="R137" s="85" t="str">
        <f>IF(Countries!C136=$N$2,Countries!B136,"")</f>
        <v/>
      </c>
    </row>
    <row r="138" spans="18:18" ht="15.75" hidden="1" x14ac:dyDescent="0.3">
      <c r="R138" s="85" t="str">
        <f>IF(Countries!C137=$N$2,Countries!B137,"")</f>
        <v/>
      </c>
    </row>
    <row r="139" spans="18:18" ht="15.75" hidden="1" x14ac:dyDescent="0.3">
      <c r="R139" s="85" t="str">
        <f>IF(Countries!C138=$N$2,Countries!B138,"")</f>
        <v/>
      </c>
    </row>
    <row r="140" spans="18:18" ht="15.75" hidden="1" x14ac:dyDescent="0.3">
      <c r="R140" s="85" t="str">
        <f>IF(Countries!C139=$N$2,Countries!B139,"")</f>
        <v/>
      </c>
    </row>
    <row r="141" spans="18:18" ht="15.75" hidden="1" x14ac:dyDescent="0.3">
      <c r="R141" s="85" t="str">
        <f>IF(Countries!C140=$N$2,Countries!B140,"")</f>
        <v/>
      </c>
    </row>
    <row r="142" spans="18:18" ht="15.75" hidden="1" x14ac:dyDescent="0.3">
      <c r="R142" s="85" t="str">
        <f>IF(Countries!C141=$N$2,Countries!B141,"")</f>
        <v/>
      </c>
    </row>
    <row r="143" spans="18:18" ht="15.75" hidden="1" x14ac:dyDescent="0.3">
      <c r="R143" s="85" t="str">
        <f>IF(Countries!C142=$N$2,Countries!B142,"")</f>
        <v/>
      </c>
    </row>
    <row r="144" spans="18:18" ht="15.75" hidden="1" x14ac:dyDescent="0.3">
      <c r="R144" s="85" t="str">
        <f>IF(Countries!C143=$N$2,Countries!B143,"")</f>
        <v/>
      </c>
    </row>
    <row r="145" spans="18:18" ht="15.75" hidden="1" x14ac:dyDescent="0.3">
      <c r="R145" s="85" t="str">
        <f>IF(Countries!C144=$N$2,Countries!B144,"")</f>
        <v/>
      </c>
    </row>
    <row r="146" spans="18:18" ht="15.75" hidden="1" x14ac:dyDescent="0.3">
      <c r="R146" s="85" t="str">
        <f>IF(Countries!C145=$N$2,Countries!B145,"")</f>
        <v/>
      </c>
    </row>
    <row r="147" spans="18:18" ht="15.75" hidden="1" x14ac:dyDescent="0.3">
      <c r="R147" s="85" t="str">
        <f>IF(Countries!C146=$N$2,Countries!B146,"")</f>
        <v/>
      </c>
    </row>
    <row r="148" spans="18:18" ht="15.75" hidden="1" x14ac:dyDescent="0.3">
      <c r="R148" s="85" t="str">
        <f>IF(Countries!C147=$N$2,Countries!B147,"")</f>
        <v/>
      </c>
    </row>
    <row r="149" spans="18:18" ht="15.75" hidden="1" x14ac:dyDescent="0.3">
      <c r="R149" s="85" t="str">
        <f>IF(Countries!C148=$N$2,Countries!B148,"")</f>
        <v>Philippines</v>
      </c>
    </row>
    <row r="150" spans="18:18" ht="15.75" hidden="1" x14ac:dyDescent="0.3">
      <c r="R150" s="85" t="str">
        <f>IF(Countries!C149=$N$2,Countries!B149,"")</f>
        <v>Poland</v>
      </c>
    </row>
    <row r="151" spans="18:18" ht="15.75" hidden="1" x14ac:dyDescent="0.3">
      <c r="R151" s="85" t="str">
        <f>IF(Countries!C150=$N$2,Countries!B150,"")</f>
        <v/>
      </c>
    </row>
    <row r="152" spans="18:18" ht="15.75" hidden="1" x14ac:dyDescent="0.3">
      <c r="R152" s="85" t="str">
        <f>IF(Countries!C151=$N$2,Countries!B151,"")</f>
        <v/>
      </c>
    </row>
    <row r="153" spans="18:18" ht="15.75" hidden="1" x14ac:dyDescent="0.3">
      <c r="R153" s="85" t="str">
        <f>IF(Countries!C152=$N$2,Countries!B152,"")</f>
        <v>Romania</v>
      </c>
    </row>
    <row r="154" spans="18:18" ht="15.75" hidden="1" x14ac:dyDescent="0.3">
      <c r="R154" s="85" t="str">
        <f>IF(Countries!C153=$N$2,Countries!B153,"")</f>
        <v/>
      </c>
    </row>
    <row r="155" spans="18:18" ht="15.75" hidden="1" x14ac:dyDescent="0.3">
      <c r="R155" s="85" t="str">
        <f>IF(Countries!C154=$N$2,Countries!B154,"")</f>
        <v/>
      </c>
    </row>
    <row r="156" spans="18:18" ht="15.75" hidden="1" x14ac:dyDescent="0.3">
      <c r="R156" s="85" t="str">
        <f>IF(Countries!C155=$N$2,Countries!B155,"")</f>
        <v/>
      </c>
    </row>
    <row r="157" spans="18:18" ht="15.75" hidden="1" x14ac:dyDescent="0.3">
      <c r="R157" s="85" t="str">
        <f>IF(Countries!C156=$N$2,Countries!B156,"")</f>
        <v/>
      </c>
    </row>
    <row r="158" spans="18:18" ht="15.75" hidden="1" x14ac:dyDescent="0.3">
      <c r="R158" s="85" t="str">
        <f>IF(Countries!C157=$N$2,Countries!B157,"")</f>
        <v/>
      </c>
    </row>
    <row r="159" spans="18:18" ht="15.75" hidden="1" x14ac:dyDescent="0.3">
      <c r="R159" s="85" t="str">
        <f>IF(Countries!C158=$N$2,Countries!B158,"")</f>
        <v/>
      </c>
    </row>
    <row r="160" spans="18:18" ht="15.75" hidden="1" x14ac:dyDescent="0.3">
      <c r="R160" s="85" t="str">
        <f>IF(Countries!C159=$N$2,Countries!B159,"")</f>
        <v/>
      </c>
    </row>
    <row r="161" spans="18:18" ht="15.75" hidden="1" x14ac:dyDescent="0.3">
      <c r="R161" s="85" t="str">
        <f>IF(Countries!C160=$N$2,Countries!B160,"")</f>
        <v/>
      </c>
    </row>
    <row r="162" spans="18:18" ht="15.75" hidden="1" x14ac:dyDescent="0.3">
      <c r="R162" s="85" t="str">
        <f>IF(Countries!C161=$N$2,Countries!B161,"")</f>
        <v/>
      </c>
    </row>
    <row r="163" spans="18:18" ht="15.75" hidden="1" x14ac:dyDescent="0.3">
      <c r="R163" s="85" t="str">
        <f>IF(Countries!C162=$N$2,Countries!B162,"")</f>
        <v/>
      </c>
    </row>
    <row r="164" spans="18:18" ht="15.75" hidden="1" x14ac:dyDescent="0.3">
      <c r="R164" s="85" t="str">
        <f>IF(Countries!C163=$N$2,Countries!B163,"")</f>
        <v/>
      </c>
    </row>
    <row r="165" spans="18:18" ht="15.75" hidden="1" x14ac:dyDescent="0.3">
      <c r="R165" s="85" t="str">
        <f>IF(Countries!C164=$N$2,Countries!B164,"")</f>
        <v/>
      </c>
    </row>
    <row r="166" spans="18:18" ht="15.75" hidden="1" x14ac:dyDescent="0.3">
      <c r="R166" s="85" t="str">
        <f>IF(Countries!C165=$N$2,Countries!B165,"")</f>
        <v/>
      </c>
    </row>
    <row r="167" spans="18:18" ht="15.75" hidden="1" x14ac:dyDescent="0.3">
      <c r="R167" s="85" t="str">
        <f>IF(Countries!C166=$N$2,Countries!B166,"")</f>
        <v>Singapore</v>
      </c>
    </row>
    <row r="168" spans="18:18" ht="15.75" hidden="1" x14ac:dyDescent="0.3">
      <c r="R168" s="85" t="str">
        <f>IF(Countries!C167=$N$2,Countries!B167,"")</f>
        <v/>
      </c>
    </row>
    <row r="169" spans="18:18" ht="15.75" hidden="1" x14ac:dyDescent="0.3">
      <c r="R169" s="85" t="str">
        <f>IF(Countries!C168=$N$2,Countries!B168,"")</f>
        <v/>
      </c>
    </row>
    <row r="170" spans="18:18" ht="15.75" hidden="1" x14ac:dyDescent="0.3">
      <c r="R170" s="85" t="str">
        <f>IF(Countries!C169=$N$2,Countries!B169,"")</f>
        <v/>
      </c>
    </row>
    <row r="171" spans="18:18" ht="15.75" hidden="1" x14ac:dyDescent="0.3">
      <c r="R171" s="85" t="str">
        <f>IF(Countries!C170=$N$2,Countries!B170,"")</f>
        <v/>
      </c>
    </row>
    <row r="172" spans="18:18" ht="15.75" hidden="1" x14ac:dyDescent="0.3">
      <c r="R172" s="85" t="str">
        <f>IF(Countries!C171=$N$2,Countries!B171,"")</f>
        <v/>
      </c>
    </row>
    <row r="173" spans="18:18" ht="15.75" hidden="1" x14ac:dyDescent="0.3">
      <c r="R173" s="85" t="str">
        <f>IF(Countries!C172=$N$2,Countries!B172,"")</f>
        <v/>
      </c>
    </row>
    <row r="174" spans="18:18" ht="15.75" hidden="1" x14ac:dyDescent="0.3">
      <c r="R174" s="85" t="str">
        <f>IF(Countries!C173=$N$2,Countries!B173,"")</f>
        <v>Spain</v>
      </c>
    </row>
    <row r="175" spans="18:18" ht="15.75" hidden="1" x14ac:dyDescent="0.3">
      <c r="R175" s="85" t="str">
        <f>IF(Countries!C174=$N$2,Countries!B174,"")</f>
        <v/>
      </c>
    </row>
    <row r="176" spans="18:18" ht="15.75" hidden="1" x14ac:dyDescent="0.3">
      <c r="R176" s="85" t="str">
        <f>IF(Countries!C175=$N$2,Countries!B175,"")</f>
        <v/>
      </c>
    </row>
    <row r="177" spans="18:18" ht="15.75" hidden="1" x14ac:dyDescent="0.3">
      <c r="R177" s="85" t="str">
        <f>IF(Countries!C176=$N$2,Countries!B176,"")</f>
        <v/>
      </c>
    </row>
    <row r="178" spans="18:18" ht="15.75" hidden="1" x14ac:dyDescent="0.3">
      <c r="R178" s="85" t="str">
        <f>IF(Countries!C177=$N$2,Countries!B177,"")</f>
        <v/>
      </c>
    </row>
    <row r="179" spans="18:18" ht="15.75" hidden="1" x14ac:dyDescent="0.3">
      <c r="R179" s="85" t="str">
        <f>IF(Countries!C178=$N$2,Countries!B178,"")</f>
        <v>Sweden</v>
      </c>
    </row>
    <row r="180" spans="18:18" ht="15.75" hidden="1" x14ac:dyDescent="0.3">
      <c r="R180" s="85" t="str">
        <f>IF(Countries!C179=$N$2,Countries!B179,"")</f>
        <v>Switzerland</v>
      </c>
    </row>
    <row r="181" spans="18:18" ht="15.75" hidden="1" x14ac:dyDescent="0.3">
      <c r="R181" s="85" t="str">
        <f>IF(Countries!C180=$N$2,Countries!B180,"")</f>
        <v/>
      </c>
    </row>
    <row r="182" spans="18:18" ht="15.75" hidden="1" x14ac:dyDescent="0.3">
      <c r="R182" s="85" t="str">
        <f>IF(Countries!C181=$N$2,Countries!B181,"")</f>
        <v>Taiwan</v>
      </c>
    </row>
    <row r="183" spans="18:18" ht="15.75" hidden="1" x14ac:dyDescent="0.3">
      <c r="R183" s="85" t="str">
        <f>IF(Countries!C182=$N$2,Countries!B182,"")</f>
        <v/>
      </c>
    </row>
    <row r="184" spans="18:18" ht="15.75" hidden="1" x14ac:dyDescent="0.3">
      <c r="R184" s="85" t="str">
        <f>IF(Countries!C183=$N$2,Countries!B183,"")</f>
        <v/>
      </c>
    </row>
    <row r="185" spans="18:18" ht="15.75" hidden="1" x14ac:dyDescent="0.3">
      <c r="R185" s="85" t="str">
        <f>IF(Countries!C184=$N$2,Countries!B184,"")</f>
        <v>Thailand</v>
      </c>
    </row>
    <row r="186" spans="18:18" ht="15.75" hidden="1" x14ac:dyDescent="0.3">
      <c r="R186" s="85" t="str">
        <f>IF(Countries!C185=$N$2,Countries!B185,"")</f>
        <v/>
      </c>
    </row>
    <row r="187" spans="18:18" ht="15.75" hidden="1" x14ac:dyDescent="0.3">
      <c r="R187" s="85" t="str">
        <f>IF(Countries!C186=$N$2,Countries!B186,"")</f>
        <v/>
      </c>
    </row>
    <row r="188" spans="18:18" ht="15.75" hidden="1" x14ac:dyDescent="0.3">
      <c r="R188" s="85" t="str">
        <f>IF(Countries!C187=$N$2,Countries!B187,"")</f>
        <v/>
      </c>
    </row>
    <row r="189" spans="18:18" ht="15.75" hidden="1" x14ac:dyDescent="0.3">
      <c r="R189" s="85" t="str">
        <f>IF(Countries!C188=$N$2,Countries!B188,"")</f>
        <v/>
      </c>
    </row>
    <row r="190" spans="18:18" ht="15.75" hidden="1" x14ac:dyDescent="0.3">
      <c r="R190" s="85" t="str">
        <f>IF(Countries!C189=$N$2,Countries!B189,"")</f>
        <v/>
      </c>
    </row>
    <row r="191" spans="18:18" ht="15.75" hidden="1" x14ac:dyDescent="0.3">
      <c r="R191" s="85" t="str">
        <f>IF(Countries!C190=$N$2,Countries!B190,"")</f>
        <v>Turkey</v>
      </c>
    </row>
    <row r="192" spans="18:18" ht="15.75" hidden="1" x14ac:dyDescent="0.3">
      <c r="R192" s="85" t="str">
        <f>IF(Countries!C191=$N$2,Countries!B191,"")</f>
        <v/>
      </c>
    </row>
    <row r="193" spans="18:18" ht="15.75" hidden="1" x14ac:dyDescent="0.3">
      <c r="R193" s="85" t="str">
        <f>IF(Countries!C192=$N$2,Countries!B192,"")</f>
        <v/>
      </c>
    </row>
    <row r="194" spans="18:18" ht="15.75" hidden="1" x14ac:dyDescent="0.3">
      <c r="R194" s="85" t="str">
        <f>IF(Countries!C193=$N$2,Countries!B193,"")</f>
        <v/>
      </c>
    </row>
    <row r="195" spans="18:18" ht="15.75" hidden="1" x14ac:dyDescent="0.3">
      <c r="R195" s="85" t="str">
        <f>IF(Countries!C194=$N$2,Countries!B194,"")</f>
        <v/>
      </c>
    </row>
    <row r="196" spans="18:18" ht="15.75" hidden="1" x14ac:dyDescent="0.3">
      <c r="R196" s="85" t="str">
        <f>IF(Countries!C195=$N$2,Countries!B195,"")</f>
        <v/>
      </c>
    </row>
    <row r="197" spans="18:18" ht="15.75" hidden="1" x14ac:dyDescent="0.3">
      <c r="R197" s="85" t="str">
        <f>IF(Countries!C196=$N$2,Countries!B196,"")</f>
        <v>United Kingdom of Great Britain and Northern Ireland</v>
      </c>
    </row>
    <row r="198" spans="18:18" ht="15.75" hidden="1" x14ac:dyDescent="0.3">
      <c r="R198" s="85" t="str">
        <f>IF(Countries!C197=$N$2,Countries!B197,"")</f>
        <v>United States of America</v>
      </c>
    </row>
    <row r="199" spans="18:18" ht="15.75" hidden="1" x14ac:dyDescent="0.3">
      <c r="R199" s="85" t="str">
        <f>IF(Countries!C198=$N$2,Countries!B198,"")</f>
        <v/>
      </c>
    </row>
    <row r="200" spans="18:18" ht="15.75" hidden="1" x14ac:dyDescent="0.3">
      <c r="R200" s="85" t="str">
        <f>IF(Countries!C199=$N$2,Countries!B199,"")</f>
        <v/>
      </c>
    </row>
    <row r="201" spans="18:18" ht="15.75" hidden="1" x14ac:dyDescent="0.3">
      <c r="R201" s="85" t="str">
        <f>IF(Countries!C200=$N$2,Countries!B200,"")</f>
        <v/>
      </c>
    </row>
    <row r="202" spans="18:18" ht="15.75" hidden="1" x14ac:dyDescent="0.3">
      <c r="R202" s="85" t="str">
        <f>IF(Countries!C201=$N$2,Countries!B201,"")</f>
        <v/>
      </c>
    </row>
    <row r="203" spans="18:18" ht="15.75" hidden="1" x14ac:dyDescent="0.3">
      <c r="R203" s="85" t="str">
        <f>IF(Countries!C202=$N$2,Countries!B202,"")</f>
        <v>Vietnam</v>
      </c>
    </row>
    <row r="204" spans="18:18" ht="15.75" hidden="1" x14ac:dyDescent="0.3">
      <c r="R204" s="85" t="str">
        <f>IF(Countries!C203=$N$2,Countries!B203,"")</f>
        <v/>
      </c>
    </row>
    <row r="205" spans="18:18" ht="15.75" hidden="1" x14ac:dyDescent="0.3">
      <c r="R205" s="85" t="str">
        <f>IF(Countries!C204=$N$2,Countries!B204,"")</f>
        <v/>
      </c>
    </row>
    <row r="206" spans="18:18" ht="15.75" hidden="1" x14ac:dyDescent="0.3">
      <c r="R206" s="85" t="str">
        <f>IF(Countries!C205=$N$2,Countries!B205,"")</f>
        <v/>
      </c>
    </row>
    <row r="207" spans="18:18" ht="15.75" hidden="1" x14ac:dyDescent="0.3">
      <c r="R207" s="85"/>
    </row>
    <row r="208" spans="18:18" ht="15.75" hidden="1" x14ac:dyDescent="0.3">
      <c r="R208" s="85"/>
    </row>
    <row r="209" spans="18:18" ht="15.75" hidden="1" x14ac:dyDescent="0.3">
      <c r="R209" s="85"/>
    </row>
    <row r="210" spans="18:18" ht="15.75" hidden="1" x14ac:dyDescent="0.3">
      <c r="R210" s="85"/>
    </row>
    <row r="211" spans="18:18" ht="15.75" hidden="1" x14ac:dyDescent="0.3">
      <c r="R211" s="85"/>
    </row>
    <row r="212" spans="18:18" ht="15.75" hidden="1" x14ac:dyDescent="0.3">
      <c r="R212" s="85"/>
    </row>
    <row r="213" spans="18:18" ht="15.75" hidden="1" x14ac:dyDescent="0.3">
      <c r="R213" s="85"/>
    </row>
    <row r="214" spans="18:18" ht="15.75" hidden="1" x14ac:dyDescent="0.3">
      <c r="R214" s="85"/>
    </row>
    <row r="215" spans="18:18" ht="15.75" hidden="1" x14ac:dyDescent="0.3">
      <c r="R215" s="85"/>
    </row>
    <row r="216" spans="18:18" ht="15.75" hidden="1" x14ac:dyDescent="0.3">
      <c r="R216" s="85"/>
    </row>
    <row r="217" spans="18:18" ht="15.75" hidden="1" x14ac:dyDescent="0.3">
      <c r="R217" s="85"/>
    </row>
    <row r="218" spans="18:18" ht="15.75" hidden="1" x14ac:dyDescent="0.3">
      <c r="R218" s="85"/>
    </row>
    <row r="219" spans="18:18" ht="15.75" hidden="1" x14ac:dyDescent="0.3">
      <c r="R219" s="85"/>
    </row>
    <row r="220" spans="18:18" ht="15.75" hidden="1" x14ac:dyDescent="0.3">
      <c r="R220" s="85"/>
    </row>
    <row r="221" spans="18:18" ht="15.75" hidden="1" x14ac:dyDescent="0.3">
      <c r="R221" s="85"/>
    </row>
    <row r="222" spans="18:18" ht="15.75" hidden="1" x14ac:dyDescent="0.3">
      <c r="R222" s="85"/>
    </row>
    <row r="223" spans="18:18" ht="15.75" hidden="1" x14ac:dyDescent="0.3">
      <c r="R223" s="85"/>
    </row>
    <row r="224" spans="18:18" ht="15.75" hidden="1" x14ac:dyDescent="0.3">
      <c r="R224" s="85"/>
    </row>
    <row r="225" spans="18:18" ht="15.75" hidden="1" x14ac:dyDescent="0.3">
      <c r="R225" s="85"/>
    </row>
    <row r="226" spans="18:18" ht="15.75" hidden="1" x14ac:dyDescent="0.3">
      <c r="R226" s="85"/>
    </row>
    <row r="227" spans="18:18" ht="15.75" hidden="1" x14ac:dyDescent="0.3">
      <c r="R227" s="85"/>
    </row>
    <row r="228" spans="18:18" ht="15.75" hidden="1" x14ac:dyDescent="0.3">
      <c r="R228" s="85"/>
    </row>
    <row r="229" spans="18:18" ht="15.75" hidden="1" x14ac:dyDescent="0.3">
      <c r="R229" s="85"/>
    </row>
    <row r="230" spans="18:18" ht="15.75" hidden="1" x14ac:dyDescent="0.3">
      <c r="R230" s="85"/>
    </row>
    <row r="231" spans="18:18" ht="15.75" hidden="1" x14ac:dyDescent="0.3">
      <c r="R231" s="85"/>
    </row>
    <row r="232" spans="18:18" ht="15.75" hidden="1" x14ac:dyDescent="0.3">
      <c r="R232" s="85"/>
    </row>
    <row r="233" spans="18:18" ht="15.75" hidden="1" x14ac:dyDescent="0.3">
      <c r="R233" s="85"/>
    </row>
    <row r="234" spans="18:18" ht="15.75" hidden="1" x14ac:dyDescent="0.3">
      <c r="R234" s="85"/>
    </row>
    <row r="235" spans="18:18" ht="15.75" hidden="1" x14ac:dyDescent="0.3">
      <c r="R235" s="85"/>
    </row>
    <row r="236" spans="18:18" ht="15.75" hidden="1" x14ac:dyDescent="0.3">
      <c r="R236" s="85"/>
    </row>
    <row r="237" spans="18:18" ht="15.75" hidden="1" x14ac:dyDescent="0.3">
      <c r="R237" s="85"/>
    </row>
    <row r="238" spans="18:18" ht="15.75" hidden="1" x14ac:dyDescent="0.3">
      <c r="R238" s="85"/>
    </row>
    <row r="239" spans="18:18" ht="15.75" hidden="1" x14ac:dyDescent="0.3">
      <c r="R239" s="85"/>
    </row>
    <row r="240" spans="18:18" ht="15.75" hidden="1" x14ac:dyDescent="0.3">
      <c r="R240" s="85"/>
    </row>
    <row r="241" spans="18:18" ht="15.75" hidden="1" x14ac:dyDescent="0.3">
      <c r="R241" s="85"/>
    </row>
    <row r="242" spans="18:18" ht="15.75" hidden="1" x14ac:dyDescent="0.3">
      <c r="R242" s="85"/>
    </row>
    <row r="243" spans="18:18" ht="15.75" hidden="1" x14ac:dyDescent="0.3">
      <c r="R243" s="85"/>
    </row>
    <row r="244" spans="18:18" ht="15.75" hidden="1" x14ac:dyDescent="0.3">
      <c r="R244" s="85"/>
    </row>
    <row r="245" spans="18:18" ht="15.75" hidden="1" x14ac:dyDescent="0.3">
      <c r="R245" s="85"/>
    </row>
    <row r="246" spans="18:18" ht="15.75" hidden="1" x14ac:dyDescent="0.3">
      <c r="R246" s="85"/>
    </row>
    <row r="247" spans="18:18" ht="15.75" hidden="1" x14ac:dyDescent="0.3">
      <c r="R247" s="85"/>
    </row>
    <row r="248" spans="18:18" ht="15.75" hidden="1" x14ac:dyDescent="0.3">
      <c r="R248" s="85"/>
    </row>
    <row r="249" spans="18:18" ht="15.75" hidden="1" x14ac:dyDescent="0.3">
      <c r="R249" s="85"/>
    </row>
    <row r="250" spans="18:18" ht="15.75" hidden="1" x14ac:dyDescent="0.3">
      <c r="R250" s="85"/>
    </row>
    <row r="251" spans="18:18" ht="15.75" hidden="1" x14ac:dyDescent="0.3">
      <c r="R251" s="85"/>
    </row>
    <row r="252" spans="18:18" ht="15.75" hidden="1" x14ac:dyDescent="0.3">
      <c r="R252" s="85"/>
    </row>
    <row r="253" spans="18:18" ht="15.75" hidden="1" x14ac:dyDescent="0.3">
      <c r="R253" s="85"/>
    </row>
    <row r="254" spans="18:18" ht="15.75" hidden="1" x14ac:dyDescent="0.3">
      <c r="R254" s="85"/>
    </row>
    <row r="255" spans="18:18" ht="15.75" hidden="1" x14ac:dyDescent="0.3">
      <c r="R255" s="85"/>
    </row>
    <row r="256" spans="18:18" ht="15.75" hidden="1" x14ac:dyDescent="0.3">
      <c r="R256" s="85"/>
    </row>
    <row r="257" spans="18:18" ht="15.75" hidden="1" x14ac:dyDescent="0.3">
      <c r="R257" s="85"/>
    </row>
    <row r="258" spans="18:18" ht="15.75" hidden="1" x14ac:dyDescent="0.3">
      <c r="R258" s="85"/>
    </row>
    <row r="259" spans="18:18" ht="15.75" hidden="1" x14ac:dyDescent="0.3">
      <c r="R259" s="85"/>
    </row>
    <row r="260" spans="18:18" ht="15.75" hidden="1" x14ac:dyDescent="0.3">
      <c r="R260" s="85"/>
    </row>
    <row r="261" spans="18:18" ht="15.75" hidden="1" x14ac:dyDescent="0.3">
      <c r="R261" s="85"/>
    </row>
    <row r="262" spans="18:18" ht="15.75" hidden="1" x14ac:dyDescent="0.3">
      <c r="R262" s="85"/>
    </row>
    <row r="263" spans="18:18" ht="15.75" hidden="1" x14ac:dyDescent="0.3">
      <c r="R263" s="85"/>
    </row>
    <row r="264" spans="18:18" ht="15.75" hidden="1" x14ac:dyDescent="0.3">
      <c r="R264" s="85"/>
    </row>
    <row r="265" spans="18:18" ht="15.75" hidden="1" x14ac:dyDescent="0.3">
      <c r="R265" s="85"/>
    </row>
    <row r="266" spans="18:18" ht="15.75" hidden="1" x14ac:dyDescent="0.3">
      <c r="R266" s="85"/>
    </row>
    <row r="267" spans="18:18" ht="15.75" hidden="1" x14ac:dyDescent="0.3">
      <c r="R267" s="85"/>
    </row>
    <row r="268" spans="18:18" ht="15.75" hidden="1" x14ac:dyDescent="0.3">
      <c r="R268" s="85"/>
    </row>
    <row r="269" spans="18:18" ht="15.75" hidden="1" x14ac:dyDescent="0.3">
      <c r="R269" s="85"/>
    </row>
  </sheetData>
  <sheetProtection algorithmName="SHA-512" hashValue="aZx1NqWATnHppO+2FHadnc8vZ7anKGJhFcFuIuNYWLe5OBr99ffWIpRbS0qWVbxcfv7AP9P5CxQfN+zODXA2Xw==" saltValue="8w+x1ED5mgODj4mdrE8aTg==" spinCount="100000" sheet="1" objects="1" scenarios="1"/>
  <dataConsolidate/>
  <mergeCells count="22">
    <mergeCell ref="B3:L3"/>
    <mergeCell ref="B44:L44"/>
    <mergeCell ref="B63:L63"/>
    <mergeCell ref="B23:J23"/>
    <mergeCell ref="K23:L23"/>
    <mergeCell ref="B4:J4"/>
    <mergeCell ref="K4:L4"/>
    <mergeCell ref="K24:L43"/>
    <mergeCell ref="D32:I32"/>
    <mergeCell ref="D26:I26"/>
    <mergeCell ref="D54:I54"/>
    <mergeCell ref="K5:L22"/>
    <mergeCell ref="B67:L67"/>
    <mergeCell ref="B92:L92"/>
    <mergeCell ref="B94:L94"/>
    <mergeCell ref="B93:C93"/>
    <mergeCell ref="D45:I45"/>
    <mergeCell ref="B82:L82"/>
    <mergeCell ref="B84:L84"/>
    <mergeCell ref="B88:L88"/>
    <mergeCell ref="B90:L90"/>
    <mergeCell ref="D69:I69"/>
  </mergeCells>
  <conditionalFormatting sqref="D5">
    <cfRule type="expression" dxfId="63" priority="13">
      <formula>E5&lt;&gt;""</formula>
    </cfRule>
    <cfRule type="expression" dxfId="62" priority="14">
      <formula>E5=""</formula>
    </cfRule>
  </conditionalFormatting>
  <conditionalFormatting sqref="D8:D15">
    <cfRule type="expression" dxfId="61" priority="323">
      <formula>E8=""</formula>
    </cfRule>
    <cfRule type="expression" dxfId="60" priority="322">
      <formula>E8&lt;&gt;""</formula>
    </cfRule>
  </conditionalFormatting>
  <conditionalFormatting sqref="D16:D20">
    <cfRule type="expression" dxfId="59" priority="12">
      <formula>$Q16="y"</formula>
    </cfRule>
    <cfRule type="expression" dxfId="58" priority="163">
      <formula>$Q16="n"</formula>
    </cfRule>
  </conditionalFormatting>
  <conditionalFormatting sqref="D21:D22">
    <cfRule type="expression" dxfId="57" priority="160">
      <formula>E21=""</formula>
    </cfRule>
    <cfRule type="expression" dxfId="56" priority="159">
      <formula>E21&lt;&gt;""</formula>
    </cfRule>
  </conditionalFormatting>
  <conditionalFormatting sqref="D24:D25 D46:D53 D83 D91">
    <cfRule type="expression" dxfId="55" priority="321">
      <formula>$Q24="n"</formula>
    </cfRule>
    <cfRule type="expression" dxfId="54" priority="320">
      <formula>$Q24="y"</formula>
    </cfRule>
  </conditionalFormatting>
  <conditionalFormatting sqref="D27:D31">
    <cfRule type="expression" dxfId="53" priority="6">
      <formula>$Q27="y"</formula>
    </cfRule>
    <cfRule type="expression" dxfId="52" priority="7">
      <formula>$Q27="n"</formula>
    </cfRule>
  </conditionalFormatting>
  <conditionalFormatting sqref="D33:D43">
    <cfRule type="expression" dxfId="51" priority="4">
      <formula>$Q33="n"</formula>
    </cfRule>
    <cfRule type="expression" dxfId="50" priority="1">
      <formula>$Q33="y"</formula>
    </cfRule>
  </conditionalFormatting>
  <conditionalFormatting sqref="D55:D62">
    <cfRule type="expression" dxfId="49" priority="143">
      <formula>$Q55="n"</formula>
    </cfRule>
    <cfRule type="expression" dxfId="48" priority="142">
      <formula>$Q55="y"</formula>
    </cfRule>
  </conditionalFormatting>
  <conditionalFormatting sqref="D64:D66">
    <cfRule type="expression" dxfId="47" priority="207">
      <formula>$Q64="n"</formula>
    </cfRule>
    <cfRule type="expression" dxfId="46" priority="206">
      <formula>$Q64="y"</formula>
    </cfRule>
  </conditionalFormatting>
  <conditionalFormatting sqref="D68">
    <cfRule type="expression" dxfId="45" priority="314">
      <formula>$Q68="y"</formula>
    </cfRule>
    <cfRule type="expression" dxfId="44" priority="315">
      <formula>$Q68="n"</formula>
    </cfRule>
  </conditionalFormatting>
  <conditionalFormatting sqref="D70">
    <cfRule type="expression" dxfId="43" priority="38">
      <formula>$Q70="n"</formula>
    </cfRule>
    <cfRule type="expression" dxfId="42" priority="37">
      <formula>$Q70="y"</formula>
    </cfRule>
  </conditionalFormatting>
  <conditionalFormatting sqref="D72:D81">
    <cfRule type="expression" dxfId="41" priority="2">
      <formula>$Q72="y"</formula>
    </cfRule>
    <cfRule type="expression" dxfId="40" priority="3">
      <formula>$Q72="n"</formula>
    </cfRule>
  </conditionalFormatting>
  <conditionalFormatting sqref="D79">
    <cfRule type="expression" dxfId="39" priority="1311">
      <formula>$Q80="y"</formula>
    </cfRule>
    <cfRule type="expression" dxfId="38" priority="1312">
      <formula>$Q80="n"</formula>
    </cfRule>
  </conditionalFormatting>
  <conditionalFormatting sqref="D85:D87">
    <cfRule type="expression" dxfId="37" priority="309">
      <formula>$Q85="n"</formula>
    </cfRule>
    <cfRule type="expression" dxfId="36" priority="308">
      <formula>$Q85="y"</formula>
    </cfRule>
  </conditionalFormatting>
  <conditionalFormatting sqref="D89">
    <cfRule type="expression" dxfId="35" priority="8">
      <formula>$Q89="y"</formula>
    </cfRule>
    <cfRule type="expression" dxfId="34" priority="9">
      <formula>$Q89="n"</formula>
    </cfRule>
  </conditionalFormatting>
  <conditionalFormatting sqref="D93">
    <cfRule type="expression" dxfId="33" priority="296">
      <formula>$Q93="y"</formula>
    </cfRule>
    <cfRule type="expression" dxfId="32" priority="297">
      <formula>$Q93="n"</formula>
    </cfRule>
  </conditionalFormatting>
  <conditionalFormatting sqref="G46:G53">
    <cfRule type="expression" dxfId="31" priority="110" stopIfTrue="1">
      <formula>AND(E46="Yes",G46="None selected")</formula>
    </cfRule>
  </conditionalFormatting>
  <conditionalFormatting sqref="G55:G62">
    <cfRule type="expression" dxfId="30" priority="107" stopIfTrue="1">
      <formula>AND(E55="Yes",G55="None selected")</formula>
    </cfRule>
  </conditionalFormatting>
  <conditionalFormatting sqref="G64:G66">
    <cfRule type="expression" dxfId="29" priority="93" stopIfTrue="1">
      <formula>AND(E64="Yes",G64="None selected")</formula>
    </cfRule>
  </conditionalFormatting>
  <conditionalFormatting sqref="G68">
    <cfRule type="expression" dxfId="28" priority="90" stopIfTrue="1">
      <formula>AND(E68="Yes",G68="None selected")</formula>
    </cfRule>
  </conditionalFormatting>
  <conditionalFormatting sqref="G70:G81">
    <cfRule type="expression" dxfId="27" priority="57" stopIfTrue="1">
      <formula>AND(E70="Yes",G70="None selected")</formula>
    </cfRule>
  </conditionalFormatting>
  <conditionalFormatting sqref="G83">
    <cfRule type="expression" dxfId="26" priority="30" stopIfTrue="1">
      <formula>AND(E83="Yes",G83="None selected")</formula>
    </cfRule>
  </conditionalFormatting>
  <conditionalFormatting sqref="G85:G87">
    <cfRule type="expression" dxfId="25" priority="24" stopIfTrue="1">
      <formula>AND(E85="Yes",G85="None selected")</formula>
    </cfRule>
  </conditionalFormatting>
  <conditionalFormatting sqref="G89">
    <cfRule type="expression" dxfId="24" priority="254" stopIfTrue="1">
      <formula>AND(E89="Yes",G89="None selected")</formula>
    </cfRule>
  </conditionalFormatting>
  <conditionalFormatting sqref="G91">
    <cfRule type="expression" dxfId="23" priority="18" stopIfTrue="1">
      <formula>AND(E91="Yes",G91="None selected")</formula>
    </cfRule>
  </conditionalFormatting>
  <conditionalFormatting sqref="G93">
    <cfRule type="expression" dxfId="22" priority="15" stopIfTrue="1">
      <formula>AND(E93="Yes",G93="None selected")</formula>
    </cfRule>
  </conditionalFormatting>
  <conditionalFormatting sqref="H46:H53">
    <cfRule type="expression" dxfId="21" priority="112">
      <formula>OR($G46="File",$G46="URL")</formula>
    </cfRule>
    <cfRule type="expression" dxfId="20" priority="111">
      <formula>$H46&lt;&gt;""</formula>
    </cfRule>
  </conditionalFormatting>
  <conditionalFormatting sqref="H55:H62">
    <cfRule type="expression" dxfId="19" priority="109">
      <formula>OR($G55="File",$G55="URL")</formula>
    </cfRule>
    <cfRule type="expression" dxfId="18" priority="108">
      <formula>$H55&lt;&gt;""</formula>
    </cfRule>
  </conditionalFormatting>
  <conditionalFormatting sqref="H64:H66">
    <cfRule type="expression" dxfId="17" priority="94">
      <formula>$H64&lt;&gt;""</formula>
    </cfRule>
    <cfRule type="expression" dxfId="16" priority="95">
      <formula>OR($G64="File",$G64="URL")</formula>
    </cfRule>
  </conditionalFormatting>
  <conditionalFormatting sqref="H68">
    <cfRule type="expression" dxfId="15" priority="92">
      <formula>OR($G68="File",$G68="URL")</formula>
    </cfRule>
    <cfRule type="expression" dxfId="14" priority="91">
      <formula>$H68&lt;&gt;""</formula>
    </cfRule>
  </conditionalFormatting>
  <conditionalFormatting sqref="H70:H81">
    <cfRule type="expression" dxfId="13" priority="59">
      <formula>OR($G70="File",$G70="URL")</formula>
    </cfRule>
    <cfRule type="expression" dxfId="12" priority="58">
      <formula>$H70&lt;&gt;""</formula>
    </cfRule>
  </conditionalFormatting>
  <conditionalFormatting sqref="H83">
    <cfRule type="expression" dxfId="11" priority="32">
      <formula>OR($G83="File",$G83="URL")</formula>
    </cfRule>
    <cfRule type="expression" dxfId="10" priority="31">
      <formula>$H83&lt;&gt;""</formula>
    </cfRule>
  </conditionalFormatting>
  <conditionalFormatting sqref="H85:H87">
    <cfRule type="expression" dxfId="9" priority="25">
      <formula>$H85&lt;&gt;""</formula>
    </cfRule>
    <cfRule type="expression" dxfId="8" priority="26">
      <formula>OR($G85="File",$G85="URL")</formula>
    </cfRule>
  </conditionalFormatting>
  <conditionalFormatting sqref="H89">
    <cfRule type="expression" dxfId="7" priority="273">
      <formula>$H89&lt;&gt;""</formula>
    </cfRule>
    <cfRule type="expression" dxfId="6" priority="275">
      <formula>OR($G89="File",$G89="URL")</formula>
    </cfRule>
  </conditionalFormatting>
  <conditionalFormatting sqref="H91">
    <cfRule type="expression" dxfId="5" priority="19">
      <formula>$H91&lt;&gt;""</formula>
    </cfRule>
    <cfRule type="expression" dxfId="4" priority="20">
      <formula>OR($G91="File",$G91="URL")</formula>
    </cfRule>
  </conditionalFormatting>
  <conditionalFormatting sqref="H93">
    <cfRule type="expression" dxfId="3" priority="17">
      <formula>OR($G93="File",$G93="URL")</formula>
    </cfRule>
    <cfRule type="expression" dxfId="2" priority="16">
      <formula>$H93&lt;&gt;""</formula>
    </cfRule>
  </conditionalFormatting>
  <conditionalFormatting sqref="L2">
    <cfRule type="cellIs" dxfId="1" priority="335" operator="equal">
      <formula>0</formula>
    </cfRule>
    <cfRule type="expression" dxfId="0" priority="357">
      <formula>NOT(L2=0)</formula>
    </cfRule>
  </conditionalFormatting>
  <hyperlinks>
    <hyperlink ref="I33" location="Declaration!F39" display="Declaration!F39" xr:uid="{00000000-0004-0000-0400-000001000000}"/>
    <hyperlink ref="I34" location="Declaration!F40" display="Declaration!F40" xr:uid="{00000000-0004-0000-0400-000002000000}"/>
    <hyperlink ref="I35" location="Declaration!F41" display="Declaration!F41" xr:uid="{00000000-0004-0000-0400-000003000000}"/>
    <hyperlink ref="I36" location="Declaration!F42" display="Declaration!F42" xr:uid="{00000000-0004-0000-0400-000004000000}"/>
    <hyperlink ref="I46" location="Declaration!F52" display="Declaration!F52" xr:uid="{00000000-0004-0000-0400-000005000000}"/>
    <hyperlink ref="I55" location="Declaration!F61" display="Declaration!F61" xr:uid="{00000000-0004-0000-0400-000006000000}"/>
    <hyperlink ref="I56" location="Declaration!F62" display="Declaration!F62" xr:uid="{00000000-0004-0000-0400-000007000000}"/>
    <hyperlink ref="I57" location="Declaration!F63" display="Declaration!F63" xr:uid="{00000000-0004-0000-0400-000008000000}"/>
    <hyperlink ref="I58" location="Declaration!F64" display="Declaration!F64" xr:uid="{00000000-0004-0000-0400-000009000000}"/>
    <hyperlink ref="I59" location="Declaration!F65" display="Declaration!F65" xr:uid="{00000000-0004-0000-0400-00000A000000}"/>
    <hyperlink ref="I64" location="Declaration!F70" display="Declaration!F70" xr:uid="{00000000-0004-0000-0400-00000B000000}"/>
    <hyperlink ref="I68" location="Declaration!F74" display="Declaration!F74" xr:uid="{00000000-0004-0000-0400-00000C000000}"/>
    <hyperlink ref="I74" location="Declaration!F80" display="Declaration!F80" xr:uid="{00000000-0004-0000-0400-00000D000000}"/>
    <hyperlink ref="I83" location="Declaration!F89" display="Declaration!F89" xr:uid="{00000000-0004-0000-0400-00000E000000}"/>
    <hyperlink ref="I85" location="Declaration!F91" display="Declaration!F91" xr:uid="{00000000-0004-0000-0400-00000F000000}"/>
    <hyperlink ref="I91" location="Declaration!F97" display="Declaration!F97" xr:uid="{00000000-0004-0000-0400-000010000000}"/>
    <hyperlink ref="I93" location="Declaration!L100" display="Declaration!L100" xr:uid="{00000000-0004-0000-0400-000011000000}"/>
    <hyperlink ref="I86" location="Declaration!F92" display="Declaration!F92" xr:uid="{00000000-0004-0000-0400-000013000000}"/>
    <hyperlink ref="I5" location="Declaration!F9" display="Enter company name" xr:uid="{00000000-0004-0000-0400-000014000000}"/>
    <hyperlink ref="I48" location="Declaration!F54" display="Declaration!F54" xr:uid="{00000000-0004-0000-0400-000015000000}"/>
    <hyperlink ref="K4:L4" location="countries_selected" display="Countries Selected" xr:uid="{00000000-0004-0000-0400-00001A000000}"/>
    <hyperlink ref="K23:L23" location="industries_selected" display="Industries Selected" xr:uid="{00000000-0004-0000-0400-00001B000000}"/>
    <hyperlink ref="I8" location="Declaration!F12" display="Enter contact person full name" xr:uid="{00000000-0004-0000-0400-00001C000000}"/>
    <hyperlink ref="I9" location="Declaration!F13" display="Enter contact email" xr:uid="{00000000-0004-0000-0400-00001D000000}"/>
    <hyperlink ref="I11" location="Declaration!F15" display="Enter authorizing person full name" xr:uid="{00000000-0004-0000-0400-00001E000000}"/>
    <hyperlink ref="I10" location="Declaration!F14" display="Enter contact phone number" xr:uid="{00000000-0004-0000-0400-00001F000000}"/>
    <hyperlink ref="I13" location="Declaration!F17" display="Enter authorizer email" xr:uid="{00000000-0004-0000-0400-000020000000}"/>
    <hyperlink ref="I14" location="Declaration!F18" display="Enter authorizer phone number" xr:uid="{00000000-0004-0000-0400-000021000000}"/>
    <hyperlink ref="I15" location="Declaration!F19" display="Enter date of completion" xr:uid="{00000000-0004-0000-0400-000022000000}"/>
    <hyperlink ref="I37" location="Declaration!F43" display="Declaration!F43" xr:uid="{00000000-0004-0000-0400-000023000000}"/>
    <hyperlink ref="I65" location="Declaration!F71" display="Declaration!F71" xr:uid="{00000000-0004-0000-0400-000025000000}"/>
    <hyperlink ref="I66" location="Declaration!F72" display="Declaration!F72" xr:uid="{00000000-0004-0000-0400-000026000000}"/>
    <hyperlink ref="I38" location="Declaration!F44" display="Declaration!F44" xr:uid="{EBC7DC11-EEB5-4C94-AC16-F644CCBEF94D}"/>
    <hyperlink ref="I40" location="Declaration!F46" display="Declaration!F46" xr:uid="{065F52DF-8042-4905-9773-59D7F41B3C4C}"/>
    <hyperlink ref="I41" location="Declaration!F47" display="Declaration!F47" xr:uid="{D3BCE676-5082-4227-BEE0-36B40F470187}"/>
    <hyperlink ref="I43" location="Declaration!F49" display="Declaration!F49" xr:uid="{4182F2B8-8ABD-4987-BC2E-8F6CFA86DF76}"/>
    <hyperlink ref="I52" location="Declaration!F58" display="Declaration!F58" xr:uid="{00000000-0004-0000-0400-000019000000}"/>
    <hyperlink ref="I51" location="Declaration!F57" display="Declaration!F57" xr:uid="{00000000-0004-0000-0400-000018000000}"/>
    <hyperlink ref="I50" location="Declaration!F56" display="Declaration!F56" xr:uid="{00000000-0004-0000-0400-000017000000}"/>
    <hyperlink ref="I49" location="Declaration!F55" display="Declaration!F55" xr:uid="{00000000-0004-0000-0400-000016000000}"/>
    <hyperlink ref="I60" location="Declaration!F66" display="Declaration!F66" xr:uid="{4E56A8EC-6D17-4715-B277-326C41DA0402}"/>
    <hyperlink ref="I72" location="Declaration!F78" display="Declaration!F78" xr:uid="{DB139DD7-B2FB-4DD7-8524-24D98916F585}"/>
    <hyperlink ref="I73" location="Declaration!F79" display="Declaration!F79" xr:uid="{8FAADD2E-9E66-49FE-9FE2-BBE90D2F6B4D}"/>
    <hyperlink ref="I75" location="Declaration!F81" display="Declaration!F81" xr:uid="{1C998B35-D3E1-469F-B4D8-FBF81BEC550E}"/>
    <hyperlink ref="I16" location="Declaration!F20" display="Declaration!F20" xr:uid="{51E77CE5-0D3A-486F-91E9-0B39D82D9492}"/>
    <hyperlink ref="I17" location="Declaration!F21" display="Declaration!F21" xr:uid="{B34CA831-679A-4FFC-9A00-0165E1CAE329}"/>
    <hyperlink ref="I18" location="Declaration!F22" display="Declaration!F22" xr:uid="{E4B3E2F8-9BF7-4047-8D36-0F17A70D8C4F}"/>
    <hyperlink ref="I19" location="Declaration!F23" display="Declaration!F23" xr:uid="{F8286180-40F4-4FA9-B5FE-DA4EB200B92B}"/>
    <hyperlink ref="I20" location="Declaration!F24" display="Declaration!F24" xr:uid="{15C236C1-6EB9-4D98-85C9-163B14B1AED7}"/>
    <hyperlink ref="I21" location="Declaration!F25" display="Declaration!F25" xr:uid="{CA64DA20-6C33-4D31-A80E-FF039443F6B6}"/>
    <hyperlink ref="I25" location="Declaration!F31" display="Declaration!F31" xr:uid="{163827B9-3FF9-422D-81D6-3F2822182F92}"/>
    <hyperlink ref="I27" location="Declaration!F33" display="Declaration!F33" xr:uid="{8E37ABDD-32E3-4963-A665-D222849DDC71}"/>
    <hyperlink ref="I28" location="Declaration!F34" display="Declaration!F34" xr:uid="{3D7C0502-CA66-4D68-8492-F795DE046309}"/>
    <hyperlink ref="I29" location="Declaration!F35" display="Declaration!F35" xr:uid="{92DD0361-F893-4021-99F6-4B196507DCC7}"/>
    <hyperlink ref="I30" location="Declaration!F36" display="Declaration!F36" xr:uid="{53943655-63AE-4E74-8400-4F07A6AA531A}"/>
    <hyperlink ref="I31" location="Declaration!F37" display="Declaration!F37" xr:uid="{D84AE2B2-8D1A-4B52-96ED-68F89B318773}"/>
    <hyperlink ref="I61" location="Declaration!F67" display="Declaration!F67" xr:uid="{B5787A65-3A64-400F-B30B-AAC47A4EACD8}"/>
    <hyperlink ref="I62" location="Declaration!F68" display="Declaration!F68" xr:uid="{5C54558B-41A3-4B16-853B-8505A65CADFF}"/>
    <hyperlink ref="I53" location="Declaration!F59" display="Declaration!F59" xr:uid="{6FDF63D2-7224-4425-900C-80E285AD68AA}"/>
    <hyperlink ref="I70" location="Declaration!F76" display="Declaration!F76" xr:uid="{9CDCF644-A5C9-4A81-AF96-CF489E543D78}"/>
    <hyperlink ref="I76" location="Declaration!F82" display="Declaration!F82" xr:uid="{FEA90259-C84B-4542-B14A-63368BAD231C}"/>
    <hyperlink ref="I77" location="Declaration!F83" display="Declaration!F83" xr:uid="{25274B75-0853-4D68-834B-FAD6B47EE9E6}"/>
    <hyperlink ref="I78" location="Declaration!F84" display="Declaration!F84" xr:uid="{57038A91-1ADD-4B92-8702-63943848548F}"/>
    <hyperlink ref="I80" location="Declaration!F86" display="Declaration!F86" xr:uid="{5E617703-AF5C-47AE-98D4-F1BF7A16D81F}"/>
    <hyperlink ref="I79" location="Declaration!F85" display="Declaration!F85" xr:uid="{DAA11A39-D456-4829-9012-F73C7A4BC332}"/>
    <hyperlink ref="I81" location="Declaration!F87" display="Declaration!F87" xr:uid="{05DDB9CD-2B5B-4FF8-8E14-E303F2B8C0E0}"/>
    <hyperlink ref="I39" location="Declaration!F45" display="Declaration!F45" xr:uid="{2CD4B764-BA31-4F99-AA52-4BA0510C7E61}"/>
    <hyperlink ref="I6" location="Declaration!F10" display="Declaration!F10" xr:uid="{E33C753D-281B-4C1E-9D9A-E4528BC3C040}"/>
    <hyperlink ref="I7" location="Declaration!F11" display="Declaration!F11" xr:uid="{C5ABAE05-77CD-45B2-B873-8B7AFADFAD0E}"/>
    <hyperlink ref="I87" location="Declaration!F93" display="Declaration!F93" xr:uid="{9C8154D7-47BF-4ED4-92E9-40D959D85136}"/>
    <hyperlink ref="I89" location="Declaration!F95" display="Declaration!F95" xr:uid="{A6CF38F9-C75D-4FC7-8EFD-9E0241CC0F89}"/>
    <hyperlink ref="I12" location="Declaration!F16" display="Declaration!F16" xr:uid="{4D206869-962E-405F-9C1B-A4370815F723}"/>
    <hyperlink ref="I42" location="Declaration!F48" display="Declaration!F48" xr:uid="{F623A1E8-3EC3-4FCE-B4D7-5B6635D31C6C}"/>
    <hyperlink ref="I47" location="Declaration!F53" display="Declaration!F53" xr:uid="{1B6117AE-6C1E-4F92-91B0-C214B314B972}"/>
    <hyperlink ref="I22" location="Declaration!F26" display="Declaration!F26" xr:uid="{53DD6C99-E51A-4FFB-83D1-D88F54AFA1B2}"/>
    <hyperlink ref="I24" location="Declaration!F30" display="Declaration!F30" xr:uid="{00000000-0004-0000-0400-000000000000}"/>
  </hyperlinks>
  <pageMargins left="0.70866141732283472" right="0.70866141732283472" top="0.74803149606299213" bottom="0.74803149606299213" header="0.31496062992125984" footer="0.31496062992125984"/>
  <pageSetup scale="27" fitToHeight="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A8D11E7599622489103786DDC7832DF" ma:contentTypeVersion="13" ma:contentTypeDescription="Create a new document." ma:contentTypeScope="" ma:versionID="44a4115dbcdff3fe21e539b9ca98e082">
  <xsd:schema xmlns:xsd="http://www.w3.org/2001/XMLSchema" xmlns:xs="http://www.w3.org/2001/XMLSchema" xmlns:p="http://schemas.microsoft.com/office/2006/metadata/properties" xmlns:ns3="4b6fc99e-20a0-4786-bbc8-6913a9544012" xmlns:ns4="1a7ec379-c852-4659-9175-07e488b6a3f9" targetNamespace="http://schemas.microsoft.com/office/2006/metadata/properties" ma:root="true" ma:fieldsID="02c395ffaa0011974c05ce97b04e986c" ns3:_="" ns4:_="">
    <xsd:import namespace="4b6fc99e-20a0-4786-bbc8-6913a9544012"/>
    <xsd:import namespace="1a7ec379-c852-4659-9175-07e488b6a3f9"/>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6fc99e-20a0-4786-bbc8-6913a9544012"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7ec379-c852-4659-9175-07e488b6a3f9"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A01C8C-DB51-4441-BF46-C05EA9A6E9E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0CDF9AC-69DF-4486-BFBF-720E17C6053C}">
  <ds:schemaRefs>
    <ds:schemaRef ds:uri="http://schemas.microsoft.com/sharepoint/v3/contenttype/forms"/>
  </ds:schemaRefs>
</ds:datastoreItem>
</file>

<file path=customXml/itemProps3.xml><?xml version="1.0" encoding="utf-8"?>
<ds:datastoreItem xmlns:ds="http://schemas.openxmlformats.org/officeDocument/2006/customXml" ds:itemID="{372B5982-9DC2-4158-9930-7C5553FF76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6fc99e-20a0-4786-bbc8-6913a9544012"/>
    <ds:schemaRef ds:uri="1a7ec379-c852-4659-9175-07e488b6a3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84</vt:i4>
      </vt:variant>
    </vt:vector>
  </HeadingPairs>
  <TitlesOfParts>
    <vt:vector size="94" baseType="lpstr">
      <vt:lpstr>Introduction</vt:lpstr>
      <vt:lpstr>Declaration</vt:lpstr>
      <vt:lpstr>Goods of Potential Concern</vt:lpstr>
      <vt:lpstr>Languages</vt:lpstr>
      <vt:lpstr>Countries</vt:lpstr>
      <vt:lpstr>Sectors</vt:lpstr>
      <vt:lpstr>Source Countries</vt:lpstr>
      <vt:lpstr>Chinese Provinces and Cities</vt:lpstr>
      <vt:lpstr>Review</vt:lpstr>
      <vt:lpstr>Glossary</vt:lpstr>
      <vt:lpstr>Agent</vt:lpstr>
      <vt:lpstr>Agricultura</vt:lpstr>
      <vt:lpstr>Agriculture</vt:lpstr>
      <vt:lpstr>Agriculture1</vt:lpstr>
      <vt:lpstr>Authorizing_person</vt:lpstr>
      <vt:lpstr>Autres_marchandises</vt:lpstr>
      <vt:lpstr>Bergbau</vt:lpstr>
      <vt:lpstr>California_Transparency_in_Supply_Chains_Act</vt:lpstr>
      <vt:lpstr>Child_Labor</vt:lpstr>
      <vt:lpstr>Company_Address</vt:lpstr>
      <vt:lpstr>Company_Name</vt:lpstr>
      <vt:lpstr>Company_unique_identifier_number_or_code</vt:lpstr>
      <vt:lpstr>Compliance_Plan__US_Federal_Acquisition_Regulation_final_rule_on_Combating_Trafficking_in_Persons</vt:lpstr>
      <vt:lpstr>countries_selected</vt:lpstr>
      <vt:lpstr>Debt_Bondage</vt:lpstr>
      <vt:lpstr>Employment_Agreements</vt:lpstr>
      <vt:lpstr>Exploitation_minière</vt:lpstr>
      <vt:lpstr>Fabrication</vt:lpstr>
      <vt:lpstr>Fabrico</vt:lpstr>
      <vt:lpstr>Fertigung</vt:lpstr>
      <vt:lpstr>Housing_provided_or_arranged</vt:lpstr>
      <vt:lpstr>industries_selected</vt:lpstr>
      <vt:lpstr>Internal_accountability_standards</vt:lpstr>
      <vt:lpstr>Landwirtschaft</vt:lpstr>
      <vt:lpstr>Languages</vt:lpstr>
      <vt:lpstr>Link_File</vt:lpstr>
      <vt:lpstr>Low_skilled_work</vt:lpstr>
      <vt:lpstr>Manufacturing</vt:lpstr>
      <vt:lpstr>Migrant_worker</vt:lpstr>
      <vt:lpstr>Mineração</vt:lpstr>
      <vt:lpstr>Minería</vt:lpstr>
      <vt:lpstr>Mining</vt:lpstr>
      <vt:lpstr>Modern_Slavery</vt:lpstr>
      <vt:lpstr>NA</vt:lpstr>
      <vt:lpstr>NA_Q8</vt:lpstr>
      <vt:lpstr>Other_Goods</vt:lpstr>
      <vt:lpstr>Otros_productos</vt:lpstr>
      <vt:lpstr>Outras_mercadorias</vt:lpstr>
      <vt:lpstr>Policy</vt:lpstr>
      <vt:lpstr>Prime_Contractor</vt:lpstr>
      <vt:lpstr>Countries!Print_Area</vt:lpstr>
      <vt:lpstr>Declaration!Print_Area</vt:lpstr>
      <vt:lpstr>Glossary!Print_Area</vt:lpstr>
      <vt:lpstr>Introduction!Print_Area</vt:lpstr>
      <vt:lpstr>Review!Print_Area</vt:lpstr>
      <vt:lpstr>Sectors!Print_Area</vt:lpstr>
      <vt:lpstr>q7_e</vt:lpstr>
      <vt:lpstr>Question_5</vt:lpstr>
      <vt:lpstr>Recruiter</vt:lpstr>
      <vt:lpstr>Recruitment_Fees</vt:lpstr>
      <vt:lpstr>responses_yes_no</vt:lpstr>
      <vt:lpstr>Return_transportation</vt:lpstr>
      <vt:lpstr>Servitude</vt:lpstr>
      <vt:lpstr>Sonstige_Güter</vt:lpstr>
      <vt:lpstr>Supplier</vt:lpstr>
      <vt:lpstr>Supply_chain</vt:lpstr>
      <vt:lpstr>tblYes</vt:lpstr>
      <vt:lpstr>Training</vt:lpstr>
      <vt:lpstr>UK_Modern_Slavery_Act</vt:lpstr>
      <vt:lpstr>US_Federal_Acquisition_Regulation</vt:lpstr>
      <vt:lpstr>Witholding_employee_identity_or_immigration_documents</vt:lpstr>
      <vt:lpstr>Yes</vt:lpstr>
      <vt:lpstr>yes_no</vt:lpstr>
      <vt:lpstr>Yes_No_2</vt:lpstr>
      <vt:lpstr>yes_no_6</vt:lpstr>
      <vt:lpstr>yes_no_na</vt:lpstr>
      <vt:lpstr>yes_no_na_10b</vt:lpstr>
      <vt:lpstr>yes_no_na_10c</vt:lpstr>
      <vt:lpstr>yes_no_na_10d</vt:lpstr>
      <vt:lpstr>Yes_No_NA2</vt:lpstr>
      <vt:lpstr>Yes_No_NA3</vt:lpstr>
      <vt:lpstr>Yes_No_NA4</vt:lpstr>
      <vt:lpstr>yes_no_na6</vt:lpstr>
      <vt:lpstr>Yes_Q10</vt:lpstr>
      <vt:lpstr>Yes_Q8</vt:lpstr>
      <vt:lpstr>その他の物品</vt:lpstr>
      <vt:lpstr>其他商品</vt:lpstr>
      <vt:lpstr>农业</vt:lpstr>
      <vt:lpstr>制造</vt:lpstr>
      <vt:lpstr>文件</vt:lpstr>
      <vt:lpstr>製造</vt:lpstr>
      <vt:lpstr>農業</vt:lpstr>
      <vt:lpstr>采矿业</vt:lpstr>
      <vt:lpstr>鉱業</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Justin Foster</dc:creator>
  <cp:keywords/>
  <dc:description/>
  <cp:lastModifiedBy>Kulshrestha, Aadhar</cp:lastModifiedBy>
  <cp:revision/>
  <dcterms:created xsi:type="dcterms:W3CDTF">2016-09-29T21:48:19Z</dcterms:created>
  <dcterms:modified xsi:type="dcterms:W3CDTF">2025-01-23T19:01:59Z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98adac0f-9fd3-4db9-bb33-0b5e58e45f4d</vt:lpwstr>
  </property>
  <property fmtid="{D5CDD505-2E9C-101B-9397-08002B2CF9AE}" pid="3" name="Workbook type">
    <vt:lpwstr>Custom</vt:lpwstr>
  </property>
  <property fmtid="{D5CDD505-2E9C-101B-9397-08002B2CF9AE}" pid="4" name="Workbook version">
    <vt:lpwstr>Custom</vt:lpwstr>
  </property>
  <property fmtid="{D5CDD505-2E9C-101B-9397-08002B2CF9AE}" pid="5" name="ContentTypeId">
    <vt:lpwstr>0x0101002A8D11E7599622489103786DDC7832DF</vt:lpwstr>
  </property>
</Properties>
</file>